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 activeTab="3"/>
  </bookViews>
  <sheets>
    <sheet name="Joint_Track" sheetId="1" r:id="rId1"/>
    <sheet name="Sheet2" sheetId="2" state="hidden" r:id="rId2"/>
    <sheet name="Sheet3" sheetId="3" state="hidden" r:id="rId3"/>
    <sheet name="Notes" sheetId="4" r:id="rId4"/>
    <sheet name="Intervention Measures" sheetId="5" r:id="rId5"/>
  </sheets>
  <definedNames>
    <definedName name="rgnAlcohol" localSheetId="0">OFFSET(Joint_Track!rgnSurgeryDate,0,5)</definedName>
    <definedName name="rgnMupirocin" localSheetId="0">OFFSET(Joint_Track!rgnSurgeryDate,0,3)</definedName>
    <definedName name="rgnPositive" localSheetId="0">OFFSET(Joint_Track!rgnSurgeryDate,0,2)</definedName>
    <definedName name="rgnScreened" localSheetId="0">OFFSET(Joint_Track!rgnSurgeryDate,0,1)</definedName>
    <definedName name="rgnShower" localSheetId="0">OFFSET(Joint_Track!rgnSurgeryDate,0,4)</definedName>
    <definedName name="rgnSurgeryDate" localSheetId="0">OFFSET(Joint_Track!$A$1,1,0,10000,1)</definedName>
    <definedName name="rgnXtra_1" localSheetId="0">OFFSET(Joint_Track!rgnSurgeryDate,0,6)</definedName>
    <definedName name="rgnXtra_2" localSheetId="0">OFFSET(Joint_Track!rgnSurgeryDate,0,7)</definedName>
    <definedName name="rgnXtra_3" localSheetId="0">OFFSET(Joint_Track!rgnSurgeryDate,0,8)</definedName>
  </definedNames>
  <calcPr calcId="145621"/>
</workbook>
</file>

<file path=xl/calcChain.xml><?xml version="1.0" encoding="utf-8"?>
<calcChain xmlns="http://schemas.openxmlformats.org/spreadsheetml/2006/main">
  <c r="I1" i="1" l="1"/>
  <c r="H1" i="1"/>
  <c r="M9" i="1" a="1"/>
  <c r="M9" i="1" s="1"/>
  <c r="L39" i="1"/>
  <c r="L40" i="1"/>
  <c r="L38" i="1"/>
  <c r="L30" i="1"/>
  <c r="L31" i="1"/>
  <c r="L29" i="1"/>
  <c r="M38" i="1" a="1"/>
  <c r="M38" i="1" s="1"/>
  <c r="P38" i="1"/>
  <c r="T38" i="1"/>
  <c r="X38" i="1"/>
  <c r="M39" i="1" a="1"/>
  <c r="M39" i="1" s="1"/>
  <c r="O39" i="1"/>
  <c r="P39" i="1"/>
  <c r="S39" i="1"/>
  <c r="T39" i="1"/>
  <c r="W39" i="1"/>
  <c r="X39" i="1"/>
  <c r="M40" i="1" a="1"/>
  <c r="M40" i="1"/>
  <c r="N40" i="1"/>
  <c r="O40" i="1"/>
  <c r="P40" i="1"/>
  <c r="Q40" i="1"/>
  <c r="R40" i="1"/>
  <c r="S40" i="1"/>
  <c r="T40" i="1"/>
  <c r="U40" i="1"/>
  <c r="V40" i="1"/>
  <c r="W40" i="1"/>
  <c r="X40" i="1"/>
  <c r="M10" i="1" a="1"/>
  <c r="M10" i="1" s="1"/>
  <c r="L22" i="1"/>
  <c r="L21" i="1"/>
  <c r="L20" i="1"/>
  <c r="G1" i="1"/>
  <c r="M11" i="1" l="1" a="1"/>
  <c r="M11" i="1" s="1"/>
  <c r="V39" i="1"/>
  <c r="R39" i="1"/>
  <c r="N39" i="1"/>
  <c r="W38" i="1"/>
  <c r="S38" i="1"/>
  <c r="O38" i="1"/>
  <c r="U39" i="1"/>
  <c r="Q39" i="1"/>
  <c r="V38" i="1"/>
  <c r="R38" i="1"/>
  <c r="N38" i="1"/>
  <c r="U38" i="1"/>
  <c r="Q38" i="1"/>
  <c r="M34" i="1" a="1"/>
  <c r="N34" i="1" s="1"/>
  <c r="M35" i="1" a="1"/>
  <c r="M35" i="1" s="1"/>
  <c r="M36" i="1" a="1"/>
  <c r="M36" i="1" s="1"/>
  <c r="M37" i="1" a="1"/>
  <c r="O37" i="1" s="1"/>
  <c r="M33" i="1" a="1"/>
  <c r="N33" i="1" s="1"/>
  <c r="M33" i="1"/>
  <c r="T33" i="1" l="1"/>
  <c r="M34" i="1"/>
  <c r="Q37" i="1"/>
  <c r="U37" i="1"/>
  <c r="M37" i="1"/>
  <c r="R37" i="1"/>
  <c r="U33" i="1"/>
  <c r="V37" i="1"/>
  <c r="N37" i="1"/>
  <c r="V36" i="1"/>
  <c r="P36" i="1"/>
  <c r="T36" i="1"/>
  <c r="O36" i="1"/>
  <c r="U34" i="1"/>
  <c r="W36" i="1"/>
  <c r="R36" i="1"/>
  <c r="Q33" i="1"/>
  <c r="X37" i="1"/>
  <c r="T37" i="1"/>
  <c r="P37" i="1"/>
  <c r="X33" i="1"/>
  <c r="P33" i="1"/>
  <c r="W37" i="1"/>
  <c r="S37" i="1"/>
  <c r="X36" i="1"/>
  <c r="S36" i="1"/>
  <c r="N36" i="1"/>
  <c r="Q34" i="1"/>
  <c r="X35" i="1"/>
  <c r="T35" i="1"/>
  <c r="P35" i="1"/>
  <c r="U36" i="1"/>
  <c r="Q36" i="1"/>
  <c r="V35" i="1"/>
  <c r="R35" i="1"/>
  <c r="N35" i="1"/>
  <c r="W34" i="1"/>
  <c r="S34" i="1"/>
  <c r="O34" i="1"/>
  <c r="W35" i="1"/>
  <c r="S35" i="1"/>
  <c r="O35" i="1"/>
  <c r="X34" i="1"/>
  <c r="T34" i="1"/>
  <c r="P34" i="1"/>
  <c r="U35" i="1"/>
  <c r="Q35" i="1"/>
  <c r="V34" i="1"/>
  <c r="R34" i="1"/>
  <c r="W33" i="1"/>
  <c r="S33" i="1"/>
  <c r="O33" i="1"/>
  <c r="V33" i="1"/>
  <c r="R33" i="1"/>
  <c r="M8" i="1" a="1"/>
  <c r="M8" i="1" s="1"/>
  <c r="N3" i="1" l="1"/>
  <c r="N11" i="1" l="1" a="1"/>
  <c r="N11" i="1" s="1"/>
  <c r="N10" i="1" a="1"/>
  <c r="N10" i="1" s="1"/>
  <c r="N9" i="1" a="1"/>
  <c r="N9" i="1" s="1"/>
  <c r="O3" i="1"/>
  <c r="N8" i="1" a="1"/>
  <c r="N8" i="1" s="1"/>
  <c r="N12" i="1" a="1"/>
  <c r="N12" i="1" s="1"/>
  <c r="M12" i="1" a="1"/>
  <c r="M12" i="1" s="1"/>
  <c r="N7" i="1" a="1"/>
  <c r="N7" i="1" s="1"/>
  <c r="M7" i="1" a="1"/>
  <c r="M7" i="1" s="1"/>
  <c r="N4" i="1" a="1"/>
  <c r="N4" i="1" s="1"/>
  <c r="M4" i="1" a="1"/>
  <c r="M4" i="1" s="1"/>
  <c r="M20" i="1" l="1"/>
  <c r="M29" i="1" s="1" a="1"/>
  <c r="M21" i="1"/>
  <c r="M30" i="1" s="1" a="1"/>
  <c r="M22" i="1"/>
  <c r="M31" i="1" s="1" a="1"/>
  <c r="N20" i="1"/>
  <c r="N21" i="1"/>
  <c r="N22" i="1"/>
  <c r="O11" i="1" a="1"/>
  <c r="O11" i="1" s="1"/>
  <c r="O10" i="1" a="1"/>
  <c r="O10" i="1" s="1"/>
  <c r="O9" i="1" a="1"/>
  <c r="O9" i="1" s="1"/>
  <c r="O4" i="1" a="1"/>
  <c r="O4" i="1" s="1"/>
  <c r="O7" i="1" a="1"/>
  <c r="O7" i="1" s="1"/>
  <c r="M19" i="1"/>
  <c r="M28" i="1" s="1" a="1"/>
  <c r="O12" i="1" a="1"/>
  <c r="O12" i="1" s="1"/>
  <c r="N19" i="1"/>
  <c r="P3" i="1"/>
  <c r="O8" i="1" a="1"/>
  <c r="O8" i="1" s="1"/>
  <c r="N18" i="1"/>
  <c r="M18" i="1"/>
  <c r="M27" i="1" s="1" a="1"/>
  <c r="N15" i="1"/>
  <c r="M15" i="1"/>
  <c r="M24" i="1" s="1" a="1"/>
  <c r="O20" i="1" l="1"/>
  <c r="O21" i="1"/>
  <c r="O22" i="1"/>
  <c r="P9" i="1" a="1"/>
  <c r="P9" i="1" s="1"/>
  <c r="P11" i="1" a="1"/>
  <c r="P11" i="1" s="1"/>
  <c r="P10" i="1" a="1"/>
  <c r="P10" i="1" s="1"/>
  <c r="O18" i="1"/>
  <c r="O19" i="1"/>
  <c r="O15" i="1"/>
  <c r="Q3" i="1"/>
  <c r="P8" i="1" a="1"/>
  <c r="P8" i="1" s="1"/>
  <c r="P12" i="1" a="1"/>
  <c r="P12" i="1" s="1"/>
  <c r="P7" i="1" a="1"/>
  <c r="P7" i="1" s="1"/>
  <c r="P4" i="1" a="1"/>
  <c r="P4" i="1" s="1"/>
  <c r="P20" i="1" l="1"/>
  <c r="P21" i="1"/>
  <c r="P22" i="1"/>
  <c r="Q10" i="1" a="1"/>
  <c r="Q10" i="1" s="1"/>
  <c r="Q9" i="1" a="1"/>
  <c r="Q9" i="1" s="1"/>
  <c r="Q11" i="1" a="1"/>
  <c r="Q11" i="1" s="1"/>
  <c r="P19" i="1"/>
  <c r="P15" i="1"/>
  <c r="P18" i="1"/>
  <c r="R3" i="1"/>
  <c r="Q8" i="1" a="1"/>
  <c r="Q8" i="1" s="1"/>
  <c r="Q12" i="1" a="1"/>
  <c r="Q12" i="1" s="1"/>
  <c r="Q7" i="1" a="1"/>
  <c r="Q7" i="1" s="1"/>
  <c r="Q4" i="1" a="1"/>
  <c r="Q4" i="1" s="1"/>
  <c r="Q20" i="1" l="1"/>
  <c r="Q21" i="1"/>
  <c r="Q22" i="1"/>
  <c r="R11" i="1" a="1"/>
  <c r="R11" i="1" s="1"/>
  <c r="R10" i="1" a="1"/>
  <c r="R10" i="1" s="1"/>
  <c r="R9" i="1" a="1"/>
  <c r="R9" i="1" s="1"/>
  <c r="Q16" i="1"/>
  <c r="Q19" i="1"/>
  <c r="S3" i="1"/>
  <c r="R8" i="1" a="1"/>
  <c r="R8" i="1" s="1"/>
  <c r="R12" i="1" a="1"/>
  <c r="R12" i="1" s="1"/>
  <c r="R7" i="1" a="1"/>
  <c r="R7" i="1" s="1"/>
  <c r="R4" i="1" a="1"/>
  <c r="R4" i="1" s="1"/>
  <c r="Q18" i="1"/>
  <c r="Q15" i="1"/>
  <c r="R21" i="1" l="1"/>
  <c r="R22" i="1"/>
  <c r="R20" i="1"/>
  <c r="S11" i="1" a="1"/>
  <c r="S11" i="1" s="1"/>
  <c r="S10" i="1" a="1"/>
  <c r="S10" i="1" s="1"/>
  <c r="S9" i="1" a="1"/>
  <c r="S9" i="1" s="1"/>
  <c r="R19" i="1"/>
  <c r="R16" i="1"/>
  <c r="R18" i="1"/>
  <c r="R15" i="1"/>
  <c r="T3" i="1"/>
  <c r="S8" i="1" a="1"/>
  <c r="S8" i="1" s="1"/>
  <c r="S12" i="1" a="1"/>
  <c r="S12" i="1" s="1"/>
  <c r="S7" i="1" a="1"/>
  <c r="S7" i="1" s="1"/>
  <c r="S4" i="1" a="1"/>
  <c r="S4" i="1" s="1"/>
  <c r="S16" i="1" s="1"/>
  <c r="S20" i="1" l="1"/>
  <c r="S21" i="1"/>
  <c r="S22" i="1"/>
  <c r="T10" i="1" a="1"/>
  <c r="T10" i="1" s="1"/>
  <c r="T11" i="1" a="1"/>
  <c r="T11" i="1" s="1"/>
  <c r="T9" i="1" a="1"/>
  <c r="T9" i="1" s="1"/>
  <c r="S19" i="1"/>
  <c r="U3" i="1"/>
  <c r="T8" i="1" a="1"/>
  <c r="T8" i="1" s="1"/>
  <c r="T12" i="1" a="1"/>
  <c r="T12" i="1" s="1"/>
  <c r="T7" i="1" a="1"/>
  <c r="T7" i="1" s="1"/>
  <c r="T4" i="1" a="1"/>
  <c r="T4" i="1" s="1"/>
  <c r="T16" i="1" s="1"/>
  <c r="S18" i="1"/>
  <c r="S15" i="1"/>
  <c r="T20" i="1" l="1"/>
  <c r="T21" i="1"/>
  <c r="T22" i="1"/>
  <c r="U11" i="1" a="1"/>
  <c r="U11" i="1" s="1"/>
  <c r="U10" i="1" a="1"/>
  <c r="U10" i="1" s="1"/>
  <c r="U9" i="1" a="1"/>
  <c r="U9" i="1" s="1"/>
  <c r="T19" i="1"/>
  <c r="T15" i="1"/>
  <c r="T18" i="1"/>
  <c r="V3" i="1"/>
  <c r="U8" i="1" a="1"/>
  <c r="U8" i="1" s="1"/>
  <c r="U12" i="1" a="1"/>
  <c r="U12" i="1" s="1"/>
  <c r="U7" i="1" a="1"/>
  <c r="U7" i="1" s="1"/>
  <c r="U4" i="1" a="1"/>
  <c r="U4" i="1" s="1"/>
  <c r="U16" i="1" s="1"/>
  <c r="U20" i="1" l="1"/>
  <c r="U21" i="1"/>
  <c r="U22" i="1"/>
  <c r="V11" i="1" a="1"/>
  <c r="V11" i="1" s="1"/>
  <c r="V10" i="1" a="1"/>
  <c r="V10" i="1" s="1"/>
  <c r="V9" i="1" a="1"/>
  <c r="V9" i="1" s="1"/>
  <c r="U19" i="1"/>
  <c r="U15" i="1"/>
  <c r="U18" i="1"/>
  <c r="W3" i="1"/>
  <c r="V8" i="1" a="1"/>
  <c r="V8" i="1" s="1"/>
  <c r="V12" i="1" a="1"/>
  <c r="V12" i="1" s="1"/>
  <c r="V7" i="1" a="1"/>
  <c r="V7" i="1" s="1"/>
  <c r="V4" i="1" a="1"/>
  <c r="V4" i="1" s="1"/>
  <c r="V16" i="1" s="1"/>
  <c r="V20" i="1" l="1"/>
  <c r="V21" i="1"/>
  <c r="V22" i="1"/>
  <c r="W11" i="1" a="1"/>
  <c r="W11" i="1" s="1"/>
  <c r="W10" i="1" a="1"/>
  <c r="W10" i="1" s="1"/>
  <c r="W9" i="1" a="1"/>
  <c r="W9" i="1" s="1"/>
  <c r="V19" i="1"/>
  <c r="X3" i="1"/>
  <c r="W8" i="1" a="1"/>
  <c r="W8" i="1" s="1"/>
  <c r="W12" i="1" a="1"/>
  <c r="W12" i="1" s="1"/>
  <c r="W7" i="1" a="1"/>
  <c r="W7" i="1" s="1"/>
  <c r="W4" i="1" a="1"/>
  <c r="W4" i="1" s="1"/>
  <c r="W16" i="1" s="1"/>
  <c r="V18" i="1"/>
  <c r="V15" i="1"/>
  <c r="W20" i="1" l="1"/>
  <c r="W21" i="1"/>
  <c r="W22" i="1"/>
  <c r="X11" i="1" a="1"/>
  <c r="X11" i="1" s="1"/>
  <c r="X9" i="1" a="1"/>
  <c r="X9" i="1" s="1"/>
  <c r="X10" i="1" a="1"/>
  <c r="X10" i="1" s="1"/>
  <c r="W19" i="1"/>
  <c r="W18" i="1"/>
  <c r="W15" i="1"/>
  <c r="X8" i="1" a="1"/>
  <c r="X8" i="1" s="1"/>
  <c r="X12" i="1" a="1"/>
  <c r="X12" i="1" s="1"/>
  <c r="X7" i="1" a="1"/>
  <c r="X7" i="1" s="1"/>
  <c r="X4" i="1" a="1"/>
  <c r="X4" i="1" s="1"/>
  <c r="X16" i="1" s="1"/>
  <c r="X20" i="1" l="1"/>
  <c r="U29" i="1" s="1"/>
  <c r="X21" i="1"/>
  <c r="T30" i="1" s="1"/>
  <c r="X22" i="1"/>
  <c r="X31" i="1" s="1"/>
  <c r="X19" i="1"/>
  <c r="T28" i="1" s="1"/>
  <c r="X15" i="1"/>
  <c r="O24" i="1" s="1"/>
  <c r="X18" i="1"/>
  <c r="N28" i="1" l="1"/>
  <c r="O29" i="1"/>
  <c r="O30" i="1"/>
  <c r="X29" i="1"/>
  <c r="X30" i="1"/>
  <c r="N29" i="1"/>
  <c r="S29" i="1"/>
  <c r="V29" i="1"/>
  <c r="Q30" i="1"/>
  <c r="S30" i="1"/>
  <c r="N31" i="1"/>
  <c r="S31" i="1"/>
  <c r="V30" i="1"/>
  <c r="M30" i="1"/>
  <c r="T31" i="1"/>
  <c r="W30" i="1"/>
  <c r="S28" i="1"/>
  <c r="Q29" i="1"/>
  <c r="R29" i="1"/>
  <c r="P29" i="1"/>
  <c r="W29" i="1"/>
  <c r="M29" i="1"/>
  <c r="N30" i="1"/>
  <c r="T29" i="1"/>
  <c r="R31" i="1"/>
  <c r="U31" i="1"/>
  <c r="W31" i="1"/>
  <c r="P31" i="1"/>
  <c r="M31" i="1"/>
  <c r="O31" i="1"/>
  <c r="U30" i="1"/>
  <c r="Q31" i="1"/>
  <c r="P30" i="1"/>
  <c r="R30" i="1"/>
  <c r="V31" i="1"/>
  <c r="W28" i="1"/>
  <c r="Q28" i="1"/>
  <c r="X28" i="1"/>
  <c r="M28" i="1"/>
  <c r="P28" i="1"/>
  <c r="R28" i="1"/>
  <c r="U28" i="1"/>
  <c r="O28" i="1"/>
  <c r="V28" i="1"/>
  <c r="R27" i="1"/>
  <c r="U27" i="1"/>
  <c r="X27" i="1"/>
  <c r="M27" i="1"/>
  <c r="O27" i="1"/>
  <c r="Q27" i="1"/>
  <c r="T27" i="1"/>
  <c r="W27" i="1"/>
  <c r="P27" i="1"/>
  <c r="N27" i="1"/>
  <c r="V27" i="1"/>
  <c r="S27" i="1"/>
  <c r="T24" i="1"/>
  <c r="U24" i="1"/>
  <c r="N24" i="1"/>
  <c r="R24" i="1"/>
  <c r="M24" i="1"/>
  <c r="S24" i="1"/>
  <c r="X24" i="1"/>
  <c r="P24" i="1"/>
  <c r="Q24" i="1"/>
  <c r="V24" i="1"/>
  <c r="W24" i="1"/>
  <c r="M26" i="1" l="1" a="1"/>
  <c r="M25" i="1" a="1"/>
  <c r="N5" i="1" a="1"/>
  <c r="N5" i="1" s="1"/>
  <c r="O5" i="1" a="1"/>
  <c r="O5" i="1" s="1"/>
  <c r="M5" i="1" a="1"/>
  <c r="M5" i="1" s="1"/>
  <c r="P5" i="1" a="1"/>
  <c r="P5" i="1" s="1"/>
  <c r="R5" i="1" a="1"/>
  <c r="R5" i="1" s="1"/>
  <c r="R17" i="1" s="1"/>
  <c r="T5" i="1" a="1"/>
  <c r="T5" i="1" s="1"/>
  <c r="T17" i="1" s="1"/>
  <c r="V5" i="1" a="1"/>
  <c r="V5" i="1" s="1"/>
  <c r="V17" i="1" s="1"/>
  <c r="X5" i="1" a="1"/>
  <c r="X5" i="1" s="1"/>
  <c r="X17" i="1" s="1"/>
  <c r="Q5" i="1" a="1"/>
  <c r="Q5" i="1" s="1"/>
  <c r="Q17" i="1" s="1"/>
  <c r="S5" i="1" a="1"/>
  <c r="S5" i="1" s="1"/>
  <c r="S17" i="1" s="1"/>
  <c r="U5" i="1" a="1"/>
  <c r="U5" i="1" s="1"/>
  <c r="U17" i="1" s="1"/>
  <c r="M6" i="1" a="1"/>
  <c r="M6" i="1" s="1"/>
  <c r="W5" i="1" a="1"/>
  <c r="W5" i="1" s="1"/>
  <c r="W17" i="1" s="1"/>
  <c r="N16" i="1" l="1"/>
  <c r="O16" i="1"/>
  <c r="P16" i="1"/>
  <c r="M16" i="1"/>
  <c r="M17" i="1"/>
  <c r="R6" i="1" a="1"/>
  <c r="R6" i="1" s="1"/>
  <c r="S6" i="1" a="1"/>
  <c r="S6" i="1" s="1"/>
  <c r="W6" i="1" a="1"/>
  <c r="W6" i="1" s="1"/>
  <c r="T6" i="1" a="1"/>
  <c r="T6" i="1" s="1"/>
  <c r="P6" i="1" a="1"/>
  <c r="P6" i="1" s="1"/>
  <c r="P17" i="1" s="1"/>
  <c r="X6" i="1" a="1"/>
  <c r="X6" i="1" s="1"/>
  <c r="Q6" i="1" a="1"/>
  <c r="Q6" i="1" s="1"/>
  <c r="O6" i="1" a="1"/>
  <c r="O6" i="1" s="1"/>
  <c r="O17" i="1" s="1"/>
  <c r="V6" i="1" a="1"/>
  <c r="V6" i="1" s="1"/>
  <c r="N6" i="1" a="1"/>
  <c r="N6" i="1" s="1"/>
  <c r="N17" i="1" s="1"/>
  <c r="U6" i="1" a="1"/>
  <c r="U6" i="1" s="1"/>
  <c r="R26" i="1" l="1"/>
  <c r="T26" i="1"/>
  <c r="W26" i="1"/>
  <c r="P26" i="1"/>
  <c r="S26" i="1"/>
  <c r="N26" i="1"/>
  <c r="Q26" i="1"/>
  <c r="U26" i="1"/>
  <c r="X26" i="1"/>
  <c r="M26" i="1"/>
  <c r="O26" i="1"/>
  <c r="V26" i="1"/>
  <c r="X25" i="1"/>
  <c r="T25" i="1"/>
  <c r="W25" i="1"/>
  <c r="U25" i="1"/>
  <c r="P25" i="1"/>
  <c r="M25" i="1"/>
  <c r="N25" i="1"/>
  <c r="S25" i="1"/>
  <c r="Q25" i="1"/>
  <c r="V25" i="1"/>
  <c r="O25" i="1"/>
  <c r="R25" i="1"/>
</calcChain>
</file>

<file path=xl/comments1.xml><?xml version="1.0" encoding="utf-8"?>
<comments xmlns="http://schemas.openxmlformats.org/spreadsheetml/2006/main">
  <authors>
    <author>Richard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Date surgery was scheduled
</t>
        </r>
        <r>
          <rPr>
            <b/>
            <sz val="9"/>
            <color indexed="81"/>
            <rFont val="Tahoma"/>
            <family val="2"/>
          </rPr>
          <t>DO NOT SKIP ROWS IN THIS COLUMN!</t>
        </r>
      </text>
    </comment>
    <comment ref="B1" authorId="0">
      <text>
        <r>
          <rPr>
            <sz val="9"/>
            <color indexed="81"/>
            <rFont val="Tahoma"/>
            <family val="2"/>
          </rPr>
          <t>Y = patient was screened for SA</t>
        </r>
      </text>
    </comment>
    <comment ref="C1" authorId="0">
      <text>
        <r>
          <rPr>
            <sz val="9"/>
            <color indexed="81"/>
            <rFont val="Tahoma"/>
            <family val="2"/>
          </rPr>
          <t>Y = Patient tested positive for SA</t>
        </r>
      </text>
    </comment>
    <comment ref="D1" authorId="0">
      <text>
        <r>
          <rPr>
            <sz val="9"/>
            <color indexed="81"/>
            <rFont val="Tahoma"/>
            <family val="2"/>
          </rPr>
          <t xml:space="preserve">Y = Patient completed mupirocin Tx
</t>
        </r>
      </text>
    </comment>
    <comment ref="E1" authorId="0">
      <text>
        <r>
          <rPr>
            <sz val="9"/>
            <color indexed="81"/>
            <rFont val="Tahoma"/>
            <family val="2"/>
          </rPr>
          <t>Y = Patient completed at least 3 days showering with chlorhexidine soap</t>
        </r>
      </text>
    </comment>
    <comment ref="F1" authorId="0">
      <text>
        <r>
          <rPr>
            <sz val="9"/>
            <color indexed="81"/>
            <rFont val="Tahoma"/>
            <family val="2"/>
          </rPr>
          <t>Y = Alcohol based site prep was used for this surgery</t>
        </r>
      </text>
    </comment>
    <comment ref="G1" authorId="0">
      <text>
        <r>
          <rPr>
            <sz val="9"/>
            <color indexed="81"/>
            <rFont val="Tahoma"/>
            <family val="2"/>
          </rPr>
          <t>Y = User - defined measure</t>
        </r>
      </text>
    </comment>
    <comment ref="H1" authorId="0">
      <text>
        <r>
          <rPr>
            <sz val="9"/>
            <color indexed="81"/>
            <rFont val="Tahoma"/>
            <family val="2"/>
          </rPr>
          <t>Y = User - defined measure</t>
        </r>
      </text>
    </comment>
    <comment ref="I1" authorId="0">
      <text>
        <r>
          <rPr>
            <sz val="9"/>
            <color indexed="81"/>
            <rFont val="Tahoma"/>
            <family val="2"/>
          </rPr>
          <t>Y = User - defined measure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Enter start date for graph, e.g. 4/1/2012</t>
        </r>
      </text>
    </comment>
    <comment ref="L9" authorId="0">
      <text>
        <r>
          <rPr>
            <sz val="9"/>
            <color indexed="81"/>
            <rFont val="Tahoma"/>
            <family val="2"/>
          </rPr>
          <t>Enter the names of additional measures you wish to track</t>
        </r>
      </text>
    </comment>
  </commentList>
</comments>
</file>

<file path=xl/sharedStrings.xml><?xml version="1.0" encoding="utf-8"?>
<sst xmlns="http://schemas.openxmlformats.org/spreadsheetml/2006/main" count="37" uniqueCount="22">
  <si>
    <t>Date of Surgery</t>
  </si>
  <si>
    <t>Screened?</t>
  </si>
  <si>
    <t>Positive?</t>
  </si>
  <si>
    <t>Mupirocin</t>
  </si>
  <si>
    <t>Shower</t>
  </si>
  <si>
    <t># Surgeries</t>
  </si>
  <si>
    <t>Alcohol</t>
  </si>
  <si>
    <t>Mupirocin?</t>
  </si>
  <si>
    <t>Shower?</t>
  </si>
  <si>
    <t>Alcohol?</t>
  </si>
  <si>
    <t>Screened</t>
  </si>
  <si>
    <t>Positive</t>
  </si>
  <si>
    <t>Goals</t>
  </si>
  <si>
    <t>&lt;Xtra 1&gt;</t>
  </si>
  <si>
    <t>&lt;Xtra 2&gt;</t>
  </si>
  <si>
    <t>&lt;Xtra 3&gt;</t>
  </si>
  <si>
    <t>Excel application created by Richard Scoville, PhD • richard@rscoville.net</t>
  </si>
  <si>
    <t>OVERVIEW</t>
  </si>
  <si>
    <t>DATA ENTRY</t>
  </si>
  <si>
    <t>CONFIGURATION</t>
  </si>
  <si>
    <t>RUN CHARTS</t>
  </si>
  <si>
    <t>USING RUN CHARTS IN DOCUMENTS OR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</si>
</sst>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 applyAlignment="1">
      <alignment horizontal="center"/>
    </xf>
    <xf numFmtId="0" fontId="3" fillId="2" borderId="1" xfId="2" applyFont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14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164" fontId="4" fillId="3" borderId="1" xfId="0" applyNumberFormat="1" applyFont="1" applyFill="1" applyBorder="1" applyProtection="1">
      <protection locked="0"/>
    </xf>
    <xf numFmtId="0" fontId="6" fillId="0" borderId="0" xfId="0" applyFont="1"/>
    <xf numFmtId="9" fontId="4" fillId="3" borderId="1" xfId="1" applyFont="1" applyFill="1" applyBorder="1" applyProtection="1">
      <protection locked="0"/>
    </xf>
    <xf numFmtId="0" fontId="2" fillId="0" borderId="0" xfId="0" applyFont="1" applyBorder="1"/>
    <xf numFmtId="9" fontId="2" fillId="0" borderId="0" xfId="1" applyFont="1" applyBorder="1"/>
    <xf numFmtId="164" fontId="0" fillId="0" borderId="1" xfId="0" applyNumberFormat="1" applyBorder="1"/>
    <xf numFmtId="0" fontId="2" fillId="0" borderId="0" xfId="0" applyFont="1"/>
    <xf numFmtId="164" fontId="2" fillId="0" borderId="0" xfId="0" applyNumberFormat="1" applyFont="1" applyBorder="1"/>
    <xf numFmtId="164" fontId="2" fillId="0" borderId="0" xfId="0" applyNumberFormat="1" applyFont="1"/>
    <xf numFmtId="164" fontId="3" fillId="2" borderId="1" xfId="2" applyNumberFormat="1" applyFont="1" applyBorder="1" applyAlignment="1">
      <alignment horizontal="center"/>
    </xf>
    <xf numFmtId="0" fontId="8" fillId="0" borderId="0" xfId="0" applyFont="1"/>
    <xf numFmtId="14" fontId="4" fillId="3" borderId="1" xfId="3" applyNumberFormat="1" applyFont="1" applyFill="1" applyBorder="1" applyProtection="1">
      <protection locked="0"/>
    </xf>
    <xf numFmtId="0" fontId="9" fillId="0" borderId="0" xfId="0" applyFont="1"/>
  </cellXfs>
  <cellStyles count="4">
    <cellStyle name="Accent1" xfId="2" builtinId="29"/>
    <cellStyle name="Comma" xfId="3" builtinId="3"/>
    <cellStyle name="Normal" xfId="0" builtinId="0"/>
    <cellStyle name="Percent" xfId="1" builtinId="5"/>
  </cellStyles>
  <dxfs count="3">
    <dxf>
      <font>
        <color theme="4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  <color rgb="FF008000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Screening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18565981335666376"/>
          <c:w val="0.86699693788276466"/>
          <c:h val="0.61104549431321087"/>
        </c:manualLayout>
      </c:layout>
      <c:lineChart>
        <c:grouping val="standard"/>
        <c:varyColors val="0"/>
        <c:ser>
          <c:idx val="0"/>
          <c:order val="0"/>
          <c:tx>
            <c:v>Screened</c:v>
          </c:tx>
          <c:spPr>
            <a:ln>
              <a:solidFill>
                <a:srgbClr val="0070C0">
                  <a:alpha val="48000"/>
                </a:srgbClr>
              </a:solidFill>
            </a:ln>
          </c:spPr>
          <c:marker>
            <c:symbol val="circle"/>
            <c:size val="6"/>
          </c:marker>
          <c:cat>
            <c:numRef>
              <c:f>Joint_Track!$M$3:$X$3</c:f>
              <c:numCache>
                <c:formatCode>[$-409]mmm\-yy;@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Joint_Track!$M$15:$X$15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Positive</c:v>
          </c:tx>
          <c:spPr>
            <a:ln>
              <a:solidFill>
                <a:srgbClr val="C00000">
                  <a:alpha val="32000"/>
                </a:srgbClr>
              </a:solidFill>
            </a:ln>
          </c:spPr>
          <c:marker>
            <c:symbol val="circle"/>
            <c:size val="6"/>
          </c:marker>
          <c:val>
            <c:numRef>
              <c:f>Joint_Track!$M$16:$X$16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v>MedianS</c:v>
          </c:tx>
          <c:spPr>
            <a:ln w="25400">
              <a:solidFill>
                <a:srgbClr val="0066FF">
                  <a:alpha val="50000"/>
                </a:srgbClr>
              </a:solidFill>
              <a:prstDash val="solid"/>
            </a:ln>
          </c:spPr>
          <c:marker>
            <c:symbol val="none"/>
          </c:marker>
          <c:val>
            <c:numRef>
              <c:f>Joint_Track!$M$24:$X$24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MedianP</c:v>
          </c:tx>
          <c:spPr>
            <a:ln w="25400">
              <a:solidFill>
                <a:srgbClr val="C00000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Joint_Track!$M$25:$X$25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Screen Goal</c:v>
          </c:tx>
          <c:spPr>
            <a:ln w="25400">
              <a:solidFill>
                <a:srgbClr val="008000">
                  <a:alpha val="49804"/>
                </a:srgbClr>
              </a:solidFill>
            </a:ln>
          </c:spPr>
          <c:marker>
            <c:symbol val="none"/>
          </c:marker>
          <c:val>
            <c:numRef>
              <c:f>Joint_Track!$M$33:$X$33</c:f>
              <c:numCache>
                <c:formatCode>General</c:formatCode>
                <c:ptCount val="1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58240"/>
        <c:axId val="80059776"/>
      </c:lineChart>
      <c:dateAx>
        <c:axId val="800582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0059776"/>
        <c:crosses val="autoZero"/>
        <c:auto val="1"/>
        <c:lblOffset val="100"/>
        <c:baseTimeUnit val="months"/>
      </c:dateAx>
      <c:valAx>
        <c:axId val="80059776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80058240"/>
        <c:crosses val="autoZero"/>
        <c:crossBetween val="between"/>
      </c:valAx>
    </c:plotArea>
    <c:legend>
      <c:legendPos val="t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1532592245115956"/>
          <c:y val="1.3888888888888888E-2"/>
          <c:w val="0.26428227075901056"/>
          <c:h val="0.17283172936716243"/>
        </c:manualLayout>
      </c:layout>
      <c:overlay val="1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Mupirocin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Mupirocin</c:v>
          </c:tx>
          <c:spPr>
            <a:ln>
              <a:solidFill>
                <a:srgbClr val="0070C0">
                  <a:alpha val="50000"/>
                </a:srgbClr>
              </a:solidFill>
            </a:ln>
          </c:spPr>
          <c:marker>
            <c:symbol val="circle"/>
            <c:size val="6"/>
          </c:marker>
          <c:cat>
            <c:numRef>
              <c:f>Joint_Track!$M$3:$X$3</c:f>
              <c:numCache>
                <c:formatCode>[$-409]mmm\-yy;@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Joint_Track!$M$17:$X$17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5400">
              <a:solidFill>
                <a:srgbClr val="0066FF">
                  <a:alpha val="48000"/>
                </a:srgbClr>
              </a:solidFill>
            </a:ln>
          </c:spPr>
          <c:marker>
            <c:symbol val="none"/>
          </c:marker>
          <c:val>
            <c:numRef>
              <c:f>Joint_Track!$M$26:$X$26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Goal</c:v>
          </c:tx>
          <c:spPr>
            <a:ln w="25400">
              <a:solidFill>
                <a:srgbClr val="008000">
                  <a:alpha val="52000"/>
                </a:srgbClr>
              </a:solidFill>
            </a:ln>
          </c:spPr>
          <c:marker>
            <c:symbol val="none"/>
          </c:marker>
          <c:val>
            <c:numRef>
              <c:f>Joint_Track!$M$35:$X$35</c:f>
              <c:numCache>
                <c:formatCode>General</c:formatCode>
                <c:ptCount val="1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93696"/>
        <c:axId val="79695232"/>
      </c:lineChart>
      <c:dateAx>
        <c:axId val="796936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79695232"/>
        <c:crosses val="autoZero"/>
        <c:auto val="1"/>
        <c:lblOffset val="100"/>
        <c:baseTimeUnit val="months"/>
      </c:dateAx>
      <c:valAx>
        <c:axId val="79695232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79693696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Shower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Shower</c:v>
          </c:tx>
          <c:spPr>
            <a:ln>
              <a:solidFill>
                <a:srgbClr val="0070C0">
                  <a:alpha val="50000"/>
                </a:srgbClr>
              </a:solidFill>
            </a:ln>
          </c:spPr>
          <c:marker>
            <c:symbol val="circle"/>
            <c:size val="6"/>
          </c:marker>
          <c:cat>
            <c:numRef>
              <c:f>Joint_Track!$M$3:$X$3</c:f>
              <c:numCache>
                <c:formatCode>[$-409]mmm\-yy;@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Joint_Track!$M$18:$X$18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5400">
              <a:solidFill>
                <a:srgbClr val="0066FF">
                  <a:alpha val="48000"/>
                </a:srgbClr>
              </a:solidFill>
            </a:ln>
          </c:spPr>
          <c:marker>
            <c:symbol val="none"/>
          </c:marker>
          <c:val>
            <c:numRef>
              <c:f>Joint_Track!$M$27:$X$27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Goal</c:v>
          </c:tx>
          <c:spPr>
            <a:ln w="25400">
              <a:solidFill>
                <a:srgbClr val="008000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Joint_Track!$M$36:$X$36</c:f>
              <c:numCache>
                <c:formatCode>General</c:formatCode>
                <c:ptCount val="1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98048"/>
        <c:axId val="80099584"/>
      </c:lineChart>
      <c:dateAx>
        <c:axId val="800980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0099584"/>
        <c:crosses val="autoZero"/>
        <c:auto val="1"/>
        <c:lblOffset val="100"/>
        <c:baseTimeUnit val="months"/>
      </c:dateAx>
      <c:valAx>
        <c:axId val="80099584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8009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Alcohol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Alcohol</c:v>
          </c:tx>
          <c:spPr>
            <a:ln>
              <a:solidFill>
                <a:srgbClr val="0070C0">
                  <a:alpha val="50000"/>
                </a:srgbClr>
              </a:solidFill>
            </a:ln>
          </c:spPr>
          <c:marker>
            <c:symbol val="circle"/>
            <c:size val="6"/>
          </c:marker>
          <c:cat>
            <c:numRef>
              <c:f>Joint_Track!$M$3:$X$3</c:f>
              <c:numCache>
                <c:formatCode>[$-409]mmm\-yy;@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Joint_Track!$M$19:$X$19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Alcohol</c:v>
          </c:tx>
          <c:spPr>
            <a:ln w="25400">
              <a:solidFill>
                <a:srgbClr val="0066FF">
                  <a:alpha val="48000"/>
                </a:srgbClr>
              </a:solidFill>
            </a:ln>
          </c:spPr>
          <c:marker>
            <c:symbol val="none"/>
          </c:marker>
          <c:val>
            <c:numRef>
              <c:f>Joint_Track!$M$28:$X$28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Goal</c:v>
          </c:tx>
          <c:spPr>
            <a:ln w="25400">
              <a:solidFill>
                <a:srgbClr val="008000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Joint_Track!$M$37:$X$37</c:f>
              <c:numCache>
                <c:formatCode>General</c:formatCode>
                <c:ptCount val="12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17120"/>
        <c:axId val="85611648"/>
      </c:lineChart>
      <c:dateAx>
        <c:axId val="801171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5611648"/>
        <c:crosses val="autoZero"/>
        <c:auto val="1"/>
        <c:lblOffset val="100"/>
        <c:baseTimeUnit val="months"/>
      </c:dateAx>
      <c:valAx>
        <c:axId val="85611648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8011712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Joint_Track!$L$9</c:f>
          <c:strCache>
            <c:ptCount val="1"/>
            <c:pt idx="0">
              <c:v>&lt;Xtra 1&gt;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Joint_Track!$L$9</c:f>
              <c:strCache>
                <c:ptCount val="1"/>
                <c:pt idx="0">
                  <c:v>&lt;Xtra 1&gt;</c:v>
                </c:pt>
              </c:strCache>
            </c:strRef>
          </c:tx>
          <c:spPr>
            <a:ln>
              <a:solidFill>
                <a:srgbClr val="0070C0">
                  <a:alpha val="50000"/>
                </a:srgbClr>
              </a:solidFill>
            </a:ln>
          </c:spPr>
          <c:marker>
            <c:symbol val="circle"/>
            <c:size val="6"/>
          </c:marker>
          <c:cat>
            <c:numRef>
              <c:f>Joint_Track!$M$3:$X$3</c:f>
              <c:numCache>
                <c:formatCode>[$-409]mmm\-yy;@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Joint_Track!$M$20:$X$20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5400">
              <a:solidFill>
                <a:srgbClr val="0066FF">
                  <a:alpha val="48000"/>
                </a:srgbClr>
              </a:solidFill>
            </a:ln>
          </c:spPr>
          <c:marker>
            <c:symbol val="none"/>
          </c:marker>
          <c:val>
            <c:numRef>
              <c:f>Joint_Track!$M$29:$X$29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Goal</c:v>
          </c:tx>
          <c:spPr>
            <a:ln w="25400">
              <a:solidFill>
                <a:srgbClr val="008000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Joint_Track!$M$38:$X$38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49664"/>
        <c:axId val="85651456"/>
      </c:lineChart>
      <c:dateAx>
        <c:axId val="85649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5651456"/>
        <c:crosses val="autoZero"/>
        <c:auto val="1"/>
        <c:lblOffset val="100"/>
        <c:baseTimeUnit val="months"/>
      </c:dateAx>
      <c:valAx>
        <c:axId val="85651456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crossAx val="85649664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Joint_Track!$L$10</c:f>
          <c:strCache>
            <c:ptCount val="1"/>
            <c:pt idx="0">
              <c:v>&lt;Xtra 2&gt;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Joint_Track!$L$10</c:f>
              <c:strCache>
                <c:ptCount val="1"/>
                <c:pt idx="0">
                  <c:v>&lt;Xtra 2&gt;</c:v>
                </c:pt>
              </c:strCache>
            </c:strRef>
          </c:tx>
          <c:spPr>
            <a:ln>
              <a:solidFill>
                <a:srgbClr val="0070C0">
                  <a:alpha val="50000"/>
                </a:srgbClr>
              </a:solidFill>
            </a:ln>
          </c:spPr>
          <c:marker>
            <c:symbol val="circle"/>
            <c:size val="6"/>
          </c:marker>
          <c:cat>
            <c:numRef>
              <c:f>Joint_Track!$M$3:$X$3</c:f>
              <c:numCache>
                <c:formatCode>[$-409]mmm\-yy;@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Joint_Track!$M$21:$X$21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5400">
              <a:solidFill>
                <a:srgbClr val="0066FF">
                  <a:alpha val="48000"/>
                </a:srgbClr>
              </a:solidFill>
            </a:ln>
          </c:spPr>
          <c:marker>
            <c:symbol val="none"/>
          </c:marker>
          <c:val>
            <c:numRef>
              <c:f>Joint_Track!$M$30:$X$30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Goal</c:v>
          </c:tx>
          <c:spPr>
            <a:ln w="25400">
              <a:solidFill>
                <a:srgbClr val="008000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Joint_Track!$M$39:$X$39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81280"/>
        <c:axId val="85682816"/>
      </c:lineChart>
      <c:dateAx>
        <c:axId val="856812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5682816"/>
        <c:crosses val="autoZero"/>
        <c:auto val="1"/>
        <c:lblOffset val="100"/>
        <c:baseTimeUnit val="months"/>
      </c:dateAx>
      <c:valAx>
        <c:axId val="85682816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crossAx val="8568128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Joint_Track!$L$10</c:f>
          <c:strCache>
            <c:ptCount val="1"/>
            <c:pt idx="0">
              <c:v>&lt;Xtra 2&gt;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Joint_Track!$L$11</c:f>
              <c:strCache>
                <c:ptCount val="1"/>
                <c:pt idx="0">
                  <c:v>&lt;Xtra 3&gt;</c:v>
                </c:pt>
              </c:strCache>
            </c:strRef>
          </c:tx>
          <c:spPr>
            <a:ln>
              <a:solidFill>
                <a:srgbClr val="0070C0">
                  <a:alpha val="50000"/>
                </a:srgbClr>
              </a:solidFill>
            </a:ln>
          </c:spPr>
          <c:marker>
            <c:symbol val="circle"/>
            <c:size val="6"/>
          </c:marker>
          <c:cat>
            <c:numRef>
              <c:f>Joint_Track!$M$3:$X$3</c:f>
              <c:numCache>
                <c:formatCode>[$-409]mmm\-yy;@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Joint_Track!$M$22:$X$22</c:f>
              <c:numCache>
                <c:formatCode>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5400">
              <a:solidFill>
                <a:srgbClr val="0066FF">
                  <a:alpha val="48000"/>
                </a:srgbClr>
              </a:solidFill>
            </a:ln>
          </c:spPr>
          <c:marker>
            <c:symbol val="none"/>
          </c:marker>
          <c:val>
            <c:numRef>
              <c:f>Joint_Track!$M$31:$X$31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Goal</c:v>
          </c:tx>
          <c:spPr>
            <a:ln w="25400">
              <a:solidFill>
                <a:srgbClr val="008000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Joint_Track!$M$40:$X$40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12896"/>
        <c:axId val="85714432"/>
      </c:lineChart>
      <c:dateAx>
        <c:axId val="857128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5714432"/>
        <c:crosses val="autoZero"/>
        <c:auto val="1"/>
        <c:lblOffset val="100"/>
        <c:baseTimeUnit val="months"/>
      </c:dateAx>
      <c:valAx>
        <c:axId val="85714432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crossAx val="85712896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98713</xdr:colOff>
      <xdr:row>23</xdr:row>
      <xdr:rowOff>55419</xdr:rowOff>
    </xdr:from>
    <xdr:to>
      <xdr:col>25</xdr:col>
      <xdr:colOff>192725</xdr:colOff>
      <xdr:row>83</xdr:row>
      <xdr:rowOff>41564</xdr:rowOff>
    </xdr:to>
    <xdr:grpSp>
      <xdr:nvGrpSpPr>
        <xdr:cNvPr id="10" name="Group 9"/>
        <xdr:cNvGrpSpPr/>
      </xdr:nvGrpSpPr>
      <xdr:grpSpPr>
        <a:xfrm>
          <a:off x="6547138" y="4436919"/>
          <a:ext cx="9418987" cy="11416145"/>
          <a:chOff x="6627668" y="1371601"/>
          <a:chExt cx="9324603" cy="11416145"/>
        </a:xfrm>
      </xdr:grpSpPr>
      <xdr:graphicFrame macro="">
        <xdr:nvGraphicFramePr>
          <xdr:cNvPr id="2" name="Chart 1"/>
          <xdr:cNvGraphicFramePr/>
        </xdr:nvGraphicFramePr>
        <xdr:xfrm>
          <a:off x="6627668" y="1371601"/>
          <a:ext cx="4592201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11361430" y="1371601"/>
          <a:ext cx="4590841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6627668" y="4257676"/>
          <a:ext cx="4592201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11361430" y="4257676"/>
          <a:ext cx="4590841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Chart 6"/>
          <xdr:cNvGraphicFramePr>
            <a:graphicFrameLocks/>
          </xdr:cNvGraphicFramePr>
        </xdr:nvGraphicFramePr>
        <xdr:xfrm>
          <a:off x="6627668" y="7163666"/>
          <a:ext cx="4586209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Chart 7"/>
          <xdr:cNvGraphicFramePr>
            <a:graphicFrameLocks/>
          </xdr:cNvGraphicFramePr>
        </xdr:nvGraphicFramePr>
        <xdr:xfrm>
          <a:off x="11361430" y="7163666"/>
          <a:ext cx="4586209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9" name="Chart 8"/>
          <xdr:cNvGraphicFramePr>
            <a:graphicFrameLocks/>
          </xdr:cNvGraphicFramePr>
        </xdr:nvGraphicFramePr>
        <xdr:xfrm>
          <a:off x="6627668" y="10044546"/>
          <a:ext cx="4589673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59</xdr:row>
      <xdr:rowOff>0</xdr:rowOff>
    </xdr:from>
    <xdr:to>
      <xdr:col>12</xdr:col>
      <xdr:colOff>561372</xdr:colOff>
      <xdr:row>69</xdr:row>
      <xdr:rowOff>228238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15601950"/>
          <a:ext cx="4828572" cy="2895238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5</xdr:row>
      <xdr:rowOff>123826</xdr:rowOff>
    </xdr:from>
    <xdr:to>
      <xdr:col>9</xdr:col>
      <xdr:colOff>527642</xdr:colOff>
      <xdr:row>17</xdr:row>
      <xdr:rowOff>200025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" y="1019176"/>
          <a:ext cx="3947117" cy="3276599"/>
        </a:xfrm>
        <a:prstGeom prst="rect">
          <a:avLst/>
        </a:prstGeom>
      </xdr:spPr>
    </xdr:pic>
    <xdr:clientData/>
  </xdr:twoCellAnchor>
  <xdr:oneCellAnchor>
    <xdr:from>
      <xdr:col>11</xdr:col>
      <xdr:colOff>95250</xdr:colOff>
      <xdr:row>7</xdr:row>
      <xdr:rowOff>152399</xdr:rowOff>
    </xdr:from>
    <xdr:ext cx="1362076" cy="264560"/>
    <xdr:sp macro="" textlink="">
      <xdr:nvSpPr>
        <xdr:cNvPr id="3" name="Line Callout 2 2"/>
        <xdr:cNvSpPr/>
      </xdr:nvSpPr>
      <xdr:spPr>
        <a:xfrm>
          <a:off x="6391275" y="1885949"/>
          <a:ext cx="1362076" cy="2645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1796"/>
            <a:gd name="adj6" fmla="val -92237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Frequencies</a:t>
          </a:r>
          <a:r>
            <a:rPr lang="en-US" sz="1100" baseline="0">
              <a:solidFill>
                <a:sysClr val="windowText" lastClr="000000"/>
              </a:solidFill>
            </a:rPr>
            <a:t> table.</a:t>
          </a:r>
        </a:p>
      </xdr:txBody>
    </xdr:sp>
    <xdr:clientData/>
  </xdr:oneCellAnchor>
  <xdr:oneCellAnchor>
    <xdr:from>
      <xdr:col>11</xdr:col>
      <xdr:colOff>152400</xdr:colOff>
      <xdr:row>5</xdr:row>
      <xdr:rowOff>171449</xdr:rowOff>
    </xdr:from>
    <xdr:ext cx="1362076" cy="264560"/>
    <xdr:sp macro="" textlink="">
      <xdr:nvSpPr>
        <xdr:cNvPr id="5" name="Line Callout 2 4"/>
        <xdr:cNvSpPr/>
      </xdr:nvSpPr>
      <xdr:spPr>
        <a:xfrm>
          <a:off x="6448425" y="1371599"/>
          <a:ext cx="1362076" cy="2645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1796"/>
            <a:gd name="adj6" fmla="val -92237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Percentages </a:t>
          </a:r>
          <a:r>
            <a:rPr lang="en-US" sz="1100" baseline="0">
              <a:solidFill>
                <a:sysClr val="windowText" lastClr="000000"/>
              </a:solidFill>
            </a:rPr>
            <a:t>table.</a:t>
          </a:r>
        </a:p>
      </xdr:txBody>
    </xdr:sp>
    <xdr:clientData/>
  </xdr:oneCellAnchor>
  <xdr:oneCellAnchor>
    <xdr:from>
      <xdr:col>0</xdr:col>
      <xdr:colOff>85725</xdr:colOff>
      <xdr:row>9</xdr:row>
      <xdr:rowOff>161924</xdr:rowOff>
    </xdr:from>
    <xdr:ext cx="1428750" cy="609013"/>
    <xdr:sp macro="" textlink="">
      <xdr:nvSpPr>
        <xdr:cNvPr id="6" name="Line Callout 2 5"/>
        <xdr:cNvSpPr/>
      </xdr:nvSpPr>
      <xdr:spPr>
        <a:xfrm>
          <a:off x="85725" y="1819274"/>
          <a:ext cx="1428750" cy="609013"/>
        </a:xfrm>
        <a:prstGeom prst="borderCallout2">
          <a:avLst>
            <a:gd name="adj1" fmla="val 65554"/>
            <a:gd name="adj2" fmla="val 104254"/>
            <a:gd name="adj3" fmla="val 104391"/>
            <a:gd name="adj4" fmla="val 120704"/>
            <a:gd name="adj5" fmla="val 152957"/>
            <a:gd name="adj6" fmla="val 148500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Database</a:t>
          </a:r>
          <a:r>
            <a:rPr lang="en-US" sz="1100" baseline="0">
              <a:solidFill>
                <a:sysClr val="windowText" lastClr="000000"/>
              </a:solidFill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Up to 10,000 surgeries</a:t>
          </a:r>
        </a:p>
      </xdr:txBody>
    </xdr:sp>
    <xdr:clientData/>
  </xdr:oneCellAnchor>
  <xdr:oneCellAnchor>
    <xdr:from>
      <xdr:col>0</xdr:col>
      <xdr:colOff>142875</xdr:colOff>
      <xdr:row>17</xdr:row>
      <xdr:rowOff>114299</xdr:rowOff>
    </xdr:from>
    <xdr:ext cx="1428750" cy="609013"/>
    <xdr:sp macro="" textlink="">
      <xdr:nvSpPr>
        <xdr:cNvPr id="7" name="Line Callout 2 6"/>
        <xdr:cNvSpPr/>
      </xdr:nvSpPr>
      <xdr:spPr>
        <a:xfrm>
          <a:off x="142875" y="4514849"/>
          <a:ext cx="1428750" cy="609013"/>
        </a:xfrm>
        <a:prstGeom prst="borderCallout2">
          <a:avLst>
            <a:gd name="adj1" fmla="val 65554"/>
            <a:gd name="adj2" fmla="val 104254"/>
            <a:gd name="adj3" fmla="val 49651"/>
            <a:gd name="adj4" fmla="val 124704"/>
            <a:gd name="adj5" fmla="val 1248"/>
            <a:gd name="adj6" fmla="val 159833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Scroll to the bottom of this table to enter new data.</a:t>
          </a:r>
        </a:p>
      </xdr:txBody>
    </xdr:sp>
    <xdr:clientData/>
  </xdr:oneCellAnchor>
  <xdr:oneCellAnchor>
    <xdr:from>
      <xdr:col>7</xdr:col>
      <xdr:colOff>247650</xdr:colOff>
      <xdr:row>2</xdr:row>
      <xdr:rowOff>28574</xdr:rowOff>
    </xdr:from>
    <xdr:ext cx="1362076" cy="436786"/>
    <xdr:sp macro="" textlink="">
      <xdr:nvSpPr>
        <xdr:cNvPr id="8" name="Line Callout 2 7"/>
        <xdr:cNvSpPr/>
      </xdr:nvSpPr>
      <xdr:spPr>
        <a:xfrm>
          <a:off x="4105275" y="561974"/>
          <a:ext cx="1362076" cy="436786"/>
        </a:xfrm>
        <a:prstGeom prst="borderCallout2">
          <a:avLst>
            <a:gd name="adj1" fmla="val 18750"/>
            <a:gd name="adj2" fmla="val -8333"/>
            <a:gd name="adj3" fmla="val 53641"/>
            <a:gd name="adj4" fmla="val -30653"/>
            <a:gd name="adj5" fmla="val 189752"/>
            <a:gd name="adj6" fmla="val -87342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User-defined measures</a:t>
          </a:r>
          <a:endParaRPr lang="en-US" sz="1100" baseline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66675</xdr:colOff>
      <xdr:row>3</xdr:row>
      <xdr:rowOff>9524</xdr:rowOff>
    </xdr:from>
    <xdr:ext cx="1428750" cy="781240"/>
    <xdr:sp macro="" textlink="">
      <xdr:nvSpPr>
        <xdr:cNvPr id="9" name="Line Callout 2 8"/>
        <xdr:cNvSpPr/>
      </xdr:nvSpPr>
      <xdr:spPr>
        <a:xfrm>
          <a:off x="266700" y="676274"/>
          <a:ext cx="1428750" cy="781240"/>
        </a:xfrm>
        <a:prstGeom prst="borderCallout2">
          <a:avLst>
            <a:gd name="adj1" fmla="val 65554"/>
            <a:gd name="adj2" fmla="val 104254"/>
            <a:gd name="adj3" fmla="val 79367"/>
            <a:gd name="adj4" fmla="val 114037"/>
            <a:gd name="adj5" fmla="val 168946"/>
            <a:gd name="adj6" fmla="val 127167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SSI</a:t>
          </a:r>
          <a:r>
            <a:rPr lang="en-US" sz="1100" baseline="0">
              <a:solidFill>
                <a:sysClr val="windowText" lastClr="000000"/>
              </a:solidFill>
            </a:rPr>
            <a:t> Prevention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Evidence-Based </a:t>
          </a:r>
          <a:r>
            <a:rPr lang="en-US" sz="1100">
              <a:solidFill>
                <a:sysClr val="windowText" lastClr="000000"/>
              </a:solidFill>
            </a:rPr>
            <a:t>Intervention</a:t>
          </a:r>
          <a:r>
            <a:rPr lang="en-US" sz="1100" baseline="0">
              <a:solidFill>
                <a:sysClr val="windowText" lastClr="000000"/>
              </a:solidFill>
            </a:rPr>
            <a:t> Measures</a:t>
          </a:r>
        </a:p>
      </xdr:txBody>
    </xdr:sp>
    <xdr:clientData/>
  </xdr:oneCellAnchor>
  <xdr:twoCellAnchor editAs="oneCell">
    <xdr:from>
      <xdr:col>3</xdr:col>
      <xdr:colOff>438150</xdr:colOff>
      <xdr:row>25</xdr:row>
      <xdr:rowOff>47625</xdr:rowOff>
    </xdr:from>
    <xdr:to>
      <xdr:col>14</xdr:col>
      <xdr:colOff>332550</xdr:colOff>
      <xdr:row>37</xdr:row>
      <xdr:rowOff>104368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7375" y="6581775"/>
          <a:ext cx="6600000" cy="3257143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25</xdr:row>
      <xdr:rowOff>200025</xdr:rowOff>
    </xdr:from>
    <xdr:ext cx="1657350" cy="609013"/>
    <xdr:sp macro="" textlink="">
      <xdr:nvSpPr>
        <xdr:cNvPr id="11" name="TextBox 10"/>
        <xdr:cNvSpPr txBox="1"/>
      </xdr:nvSpPr>
      <xdr:spPr>
        <a:xfrm>
          <a:off x="142875" y="6734175"/>
          <a:ext cx="1657350" cy="609013"/>
        </a:xfrm>
        <a:prstGeom prst="rect">
          <a:avLst/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new data at the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bottom of the database table.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161925</xdr:colOff>
      <xdr:row>31</xdr:row>
      <xdr:rowOff>19048</xdr:rowOff>
    </xdr:from>
    <xdr:ext cx="1428750" cy="781052"/>
    <xdr:sp macro="" textlink="">
      <xdr:nvSpPr>
        <xdr:cNvPr id="12" name="Line Callout 2 11"/>
        <xdr:cNvSpPr/>
      </xdr:nvSpPr>
      <xdr:spPr>
        <a:xfrm>
          <a:off x="161925" y="5867398"/>
          <a:ext cx="1428750" cy="781052"/>
        </a:xfrm>
        <a:prstGeom prst="borderCallout2">
          <a:avLst>
            <a:gd name="adj1" fmla="val 65554"/>
            <a:gd name="adj2" fmla="val 104254"/>
            <a:gd name="adj3" fmla="val 49651"/>
            <a:gd name="adj4" fmla="val 124704"/>
            <a:gd name="adj5" fmla="val -37080"/>
            <a:gd name="adj6" fmla="val 165167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Enter date of surgery.</a:t>
          </a:r>
        </a:p>
        <a:p>
          <a:pPr algn="l"/>
          <a:r>
            <a:rPr lang="en-US" sz="1100" i="1" baseline="0">
              <a:solidFill>
                <a:sysClr val="windowText" lastClr="000000"/>
              </a:solidFill>
            </a:rPr>
            <a:t>Hint: Entering '2/2' yields Feb 2 of the current year.</a:t>
          </a:r>
        </a:p>
      </xdr:txBody>
    </xdr:sp>
    <xdr:clientData/>
  </xdr:oneCellAnchor>
  <xdr:oneCellAnchor>
    <xdr:from>
      <xdr:col>8</xdr:col>
      <xdr:colOff>333375</xdr:colOff>
      <xdr:row>29</xdr:row>
      <xdr:rowOff>142875</xdr:rowOff>
    </xdr:from>
    <xdr:ext cx="1657350" cy="609013"/>
    <xdr:sp macro="" textlink="">
      <xdr:nvSpPr>
        <xdr:cNvPr id="13" name="TextBox 12"/>
        <xdr:cNvSpPr txBox="1"/>
      </xdr:nvSpPr>
      <xdr:spPr>
        <a:xfrm>
          <a:off x="4800600" y="7743825"/>
          <a:ext cx="1657350" cy="609013"/>
        </a:xfrm>
        <a:prstGeom prst="rect">
          <a:avLst/>
        </a:prstGeom>
        <a:solidFill>
          <a:srgbClr val="FFFFFF">
            <a:alpha val="80000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Entries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in these columns are restricted to 'N', 'n', 'Y', or 'y'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504824</xdr:colOff>
      <xdr:row>33</xdr:row>
      <xdr:rowOff>9524</xdr:rowOff>
    </xdr:from>
    <xdr:ext cx="2219325" cy="781240"/>
    <xdr:sp macro="" textlink="">
      <xdr:nvSpPr>
        <xdr:cNvPr id="14" name="Line Callout 2 13"/>
        <xdr:cNvSpPr/>
      </xdr:nvSpPr>
      <xdr:spPr>
        <a:xfrm>
          <a:off x="8629649" y="8677274"/>
          <a:ext cx="2219325" cy="78124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1840"/>
            <a:gd name="adj6" fmla="val -58130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These are optional user-defined</a:t>
          </a:r>
          <a:r>
            <a:rPr lang="en-US" sz="1100" baseline="0">
              <a:solidFill>
                <a:sysClr val="windowText" lastClr="000000"/>
              </a:solidFill>
            </a:rPr>
            <a:t> measures. See below for instructions on how to configure them.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5</xdr:col>
      <xdr:colOff>247650</xdr:colOff>
      <xdr:row>40</xdr:row>
      <xdr:rowOff>200025</xdr:rowOff>
    </xdr:from>
    <xdr:to>
      <xdr:col>12</xdr:col>
      <xdr:colOff>199498</xdr:colOff>
      <xdr:row>48</xdr:row>
      <xdr:rowOff>237854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86075" y="10734675"/>
          <a:ext cx="4219048" cy="2171429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45</xdr:row>
      <xdr:rowOff>114298</xdr:rowOff>
    </xdr:from>
    <xdr:ext cx="1428750" cy="609013"/>
    <xdr:sp macro="" textlink="">
      <xdr:nvSpPr>
        <xdr:cNvPr id="16" name="Line Callout 2 15"/>
        <xdr:cNvSpPr/>
      </xdr:nvSpPr>
      <xdr:spPr>
        <a:xfrm>
          <a:off x="257175" y="11982448"/>
          <a:ext cx="1428750" cy="609013"/>
        </a:xfrm>
        <a:prstGeom prst="borderCallout2">
          <a:avLst>
            <a:gd name="adj1" fmla="val 54606"/>
            <a:gd name="adj2" fmla="val 105587"/>
            <a:gd name="adj3" fmla="val 49651"/>
            <a:gd name="adj4" fmla="val 124704"/>
            <a:gd name="adj5" fmla="val 40969"/>
            <a:gd name="adj6" fmla="val 204500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Enter names of user-defined measure here</a:t>
          </a:r>
          <a:r>
            <a:rPr lang="en-US" sz="1100" i="1" baseline="0">
              <a:solidFill>
                <a:sysClr val="windowText" lastClr="000000"/>
              </a:solidFill>
            </a:rPr>
            <a:t>.</a:t>
          </a:r>
        </a:p>
      </xdr:txBody>
    </xdr:sp>
    <xdr:clientData/>
  </xdr:oneCellAnchor>
  <xdr:oneCellAnchor>
    <xdr:from>
      <xdr:col>1</xdr:col>
      <xdr:colOff>266700</xdr:colOff>
      <xdr:row>41</xdr:row>
      <xdr:rowOff>19048</xdr:rowOff>
    </xdr:from>
    <xdr:ext cx="1428750" cy="953466"/>
    <xdr:sp macro="" textlink="">
      <xdr:nvSpPr>
        <xdr:cNvPr id="17" name="Line Callout 2 16"/>
        <xdr:cNvSpPr/>
      </xdr:nvSpPr>
      <xdr:spPr>
        <a:xfrm>
          <a:off x="466725" y="10820398"/>
          <a:ext cx="1428750" cy="953466"/>
        </a:xfrm>
        <a:prstGeom prst="borderCallout2">
          <a:avLst>
            <a:gd name="adj1" fmla="val 53566"/>
            <a:gd name="adj2" fmla="val 105587"/>
            <a:gd name="adj3" fmla="val 49651"/>
            <a:gd name="adj4" fmla="val 124704"/>
            <a:gd name="adj5" fmla="val 20334"/>
            <a:gd name="adj6" fmla="val 244500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Graphs and tables display 12 months of data. Enter a date here to determine the starting month.</a:t>
          </a:r>
          <a:endParaRPr lang="en-US" sz="1100" i="1" baseline="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5</xdr:col>
      <xdr:colOff>0</xdr:colOff>
      <xdr:row>50</xdr:row>
      <xdr:rowOff>0</xdr:rowOff>
    </xdr:from>
    <xdr:to>
      <xdr:col>11</xdr:col>
      <xdr:colOff>418591</xdr:colOff>
      <xdr:row>57</xdr:row>
      <xdr:rowOff>56910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8425" y="13201650"/>
          <a:ext cx="4076191" cy="1923810"/>
        </a:xfrm>
        <a:prstGeom prst="rect">
          <a:avLst/>
        </a:prstGeom>
      </xdr:spPr>
    </xdr:pic>
    <xdr:clientData/>
  </xdr:twoCellAnchor>
  <xdr:oneCellAnchor>
    <xdr:from>
      <xdr:col>1</xdr:col>
      <xdr:colOff>142875</xdr:colOff>
      <xdr:row>65</xdr:row>
      <xdr:rowOff>171448</xdr:rowOff>
    </xdr:from>
    <xdr:ext cx="1428750" cy="781240"/>
    <xdr:sp macro="" textlink="">
      <xdr:nvSpPr>
        <xdr:cNvPr id="19" name="Line Callout 2 18"/>
        <xdr:cNvSpPr/>
      </xdr:nvSpPr>
      <xdr:spPr>
        <a:xfrm>
          <a:off x="342900" y="17373598"/>
          <a:ext cx="1428750" cy="781240"/>
        </a:xfrm>
        <a:prstGeom prst="borderCallout2">
          <a:avLst>
            <a:gd name="adj1" fmla="val 65554"/>
            <a:gd name="adj2" fmla="val 104254"/>
            <a:gd name="adj3" fmla="val 49651"/>
            <a:gd name="adj4" fmla="val 124704"/>
            <a:gd name="adj5" fmla="val -118378"/>
            <a:gd name="adj6" fmla="val 211834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 i="0" baseline="0">
              <a:solidFill>
                <a:sysClr val="windowText" lastClr="000000"/>
              </a:solidFill>
            </a:rPr>
            <a:t>Blue line is the median. Use run chart rules to assess change</a:t>
          </a:r>
          <a:endParaRPr lang="en-US" sz="1100" i="1" baseline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123825</xdr:colOff>
      <xdr:row>60</xdr:row>
      <xdr:rowOff>38098</xdr:rowOff>
    </xdr:from>
    <xdr:ext cx="1428750" cy="436786"/>
    <xdr:sp macro="" textlink="">
      <xdr:nvSpPr>
        <xdr:cNvPr id="21" name="Line Callout 2 20"/>
        <xdr:cNvSpPr/>
      </xdr:nvSpPr>
      <xdr:spPr>
        <a:xfrm>
          <a:off x="323850" y="15906748"/>
          <a:ext cx="1428750" cy="436786"/>
        </a:xfrm>
        <a:prstGeom prst="borderCallout2">
          <a:avLst>
            <a:gd name="adj1" fmla="val 65554"/>
            <a:gd name="adj2" fmla="val 104254"/>
            <a:gd name="adj3" fmla="val 49651"/>
            <a:gd name="adj4" fmla="val 124704"/>
            <a:gd name="adj5" fmla="val 80145"/>
            <a:gd name="adj6" fmla="val 206500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 i="0" baseline="0">
              <a:solidFill>
                <a:sysClr val="windowText" lastClr="000000"/>
              </a:solidFill>
            </a:rPr>
            <a:t>Green line is goal value. See above.</a:t>
          </a:r>
          <a:endParaRPr lang="en-US" sz="1100" i="1" baseline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314325</xdr:colOff>
      <xdr:row>48</xdr:row>
      <xdr:rowOff>152400</xdr:rowOff>
    </xdr:from>
    <xdr:ext cx="1657350" cy="436786"/>
    <xdr:sp macro="" textlink="">
      <xdr:nvSpPr>
        <xdr:cNvPr id="22" name="TextBox 21"/>
        <xdr:cNvSpPr txBox="1"/>
      </xdr:nvSpPr>
      <xdr:spPr>
        <a:xfrm>
          <a:off x="514350" y="12820650"/>
          <a:ext cx="1657350" cy="436786"/>
        </a:xfrm>
        <a:prstGeom prst="rect">
          <a:avLst/>
        </a:prstGeom>
        <a:solidFill>
          <a:srgbClr val="FFFFFF">
            <a:alpha val="80000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Up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to 3 user-defined measures are allowed.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3</xdr:col>
      <xdr:colOff>514350</xdr:colOff>
      <xdr:row>75</xdr:row>
      <xdr:rowOff>19050</xdr:rowOff>
    </xdr:from>
    <xdr:to>
      <xdr:col>14</xdr:col>
      <xdr:colOff>399227</xdr:colOff>
      <xdr:row>79</xdr:row>
      <xdr:rowOff>257012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33575" y="19888200"/>
          <a:ext cx="6590477" cy="1304762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77</xdr:row>
      <xdr:rowOff>66673</xdr:rowOff>
    </xdr:from>
    <xdr:ext cx="1428750" cy="609013"/>
    <xdr:sp macro="" textlink="">
      <xdr:nvSpPr>
        <xdr:cNvPr id="24" name="Line Callout 2 23"/>
        <xdr:cNvSpPr/>
      </xdr:nvSpPr>
      <xdr:spPr>
        <a:xfrm>
          <a:off x="304800" y="20469223"/>
          <a:ext cx="1428750" cy="609013"/>
        </a:xfrm>
        <a:prstGeom prst="borderCallout2">
          <a:avLst>
            <a:gd name="adj1" fmla="val 50923"/>
            <a:gd name="adj2" fmla="val 103587"/>
            <a:gd name="adj3" fmla="val 49651"/>
            <a:gd name="adj4" fmla="val 124704"/>
            <a:gd name="adj5" fmla="val 4763"/>
            <a:gd name="adj6" fmla="val 521834"/>
          </a:avLst>
        </a:prstGeom>
        <a:solidFill>
          <a:srgbClr val="FFFFFF">
            <a:alpha val="65882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lang="en-US" sz="1100" i="0" baseline="0">
              <a:solidFill>
                <a:sysClr val="windowText" lastClr="000000"/>
              </a:solidFill>
            </a:rPr>
            <a:t>Unprotect the sheet before selecting graphs to copy</a:t>
          </a:r>
          <a:endParaRPr lang="en-US" sz="1100" i="1" baseline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95249</xdr:colOff>
      <xdr:row>72</xdr:row>
      <xdr:rowOff>123825</xdr:rowOff>
    </xdr:from>
    <xdr:ext cx="3876675" cy="781240"/>
    <xdr:sp macro="" textlink="">
      <xdr:nvSpPr>
        <xdr:cNvPr id="25" name="TextBox 24"/>
        <xdr:cNvSpPr txBox="1"/>
      </xdr:nvSpPr>
      <xdr:spPr>
        <a:xfrm>
          <a:off x="2733674" y="19192875"/>
          <a:ext cx="3876675" cy="781240"/>
        </a:xfrm>
        <a:prstGeom prst="rect">
          <a:avLst/>
        </a:prstGeom>
        <a:solidFill>
          <a:srgbClr val="FFFFFF">
            <a:alpha val="80000"/>
          </a:srgbClr>
        </a:solidFill>
        <a:ln w="1905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indent="0" algn="l"/>
          <a:r>
            <a:rPr 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You must</a:t>
          </a:r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turn off worksheet protection in order to select charts. (There is no password.)</a:t>
          </a:r>
        </a:p>
        <a:p>
          <a:pPr marL="0" indent="0" algn="l"/>
          <a:r>
            <a:rPr 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Remember to turn protection back on when you're finished,  to avoid carelesss mistakes!</a:t>
          </a:r>
          <a:endParaRPr 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8</xdr:col>
      <xdr:colOff>286388</xdr:colOff>
      <xdr:row>18</xdr:row>
      <xdr:rowOff>181454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80975"/>
          <a:ext cx="4572638" cy="342947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171450</xdr:colOff>
      <xdr:row>20</xdr:row>
      <xdr:rowOff>9525</xdr:rowOff>
    </xdr:from>
    <xdr:to>
      <xdr:col>8</xdr:col>
      <xdr:colOff>295913</xdr:colOff>
      <xdr:row>38</xdr:row>
      <xdr:rowOff>10004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3819525"/>
          <a:ext cx="4572638" cy="342947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171450</xdr:colOff>
      <xdr:row>39</xdr:row>
      <xdr:rowOff>0</xdr:rowOff>
    </xdr:from>
    <xdr:to>
      <xdr:col>8</xdr:col>
      <xdr:colOff>295913</xdr:colOff>
      <xdr:row>57</xdr:row>
      <xdr:rowOff>479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7429500"/>
          <a:ext cx="4572638" cy="342947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1"/>
  <sheetViews>
    <sheetView showGridLines="0" workbookViewId="0">
      <pane ySplit="1" topLeftCell="A2" activePane="bottomLeft" state="frozen"/>
      <selection pane="bottomLeft" activeCell="J39" sqref="J39"/>
    </sheetView>
  </sheetViews>
  <sheetFormatPr defaultRowHeight="15" x14ac:dyDescent="0.25"/>
  <cols>
    <col min="1" max="1" width="14.7109375" style="7" bestFit="1" customWidth="1"/>
    <col min="2" max="2" width="11.28515625" style="6" customWidth="1"/>
    <col min="3" max="3" width="9.140625" style="6"/>
    <col min="4" max="4" width="13.42578125" style="6" customWidth="1"/>
    <col min="5" max="9" width="9.140625" style="6"/>
    <col min="10" max="10" width="2.42578125" customWidth="1"/>
    <col min="11" max="11" width="9.85546875" customWidth="1"/>
    <col min="12" max="12" width="11.140625" customWidth="1"/>
  </cols>
  <sheetData>
    <row r="1" spans="1:24" x14ac:dyDescent="0.25">
      <c r="A1" s="2" t="s">
        <v>0</v>
      </c>
      <c r="B1" s="2" t="s">
        <v>1</v>
      </c>
      <c r="C1" s="2" t="s">
        <v>2</v>
      </c>
      <c r="D1" s="2" t="s">
        <v>7</v>
      </c>
      <c r="E1" s="2" t="s">
        <v>8</v>
      </c>
      <c r="F1" s="2" t="s">
        <v>9</v>
      </c>
      <c r="G1" s="2" t="str">
        <f>L9</f>
        <v>&lt;Xtra 1&gt;</v>
      </c>
      <c r="H1" s="17" t="str">
        <f>L10</f>
        <v>&lt;Xtra 2&gt;</v>
      </c>
      <c r="I1" s="17" t="str">
        <f>L11</f>
        <v>&lt;Xtra 3&gt;</v>
      </c>
      <c r="K1" s="18" t="s">
        <v>16</v>
      </c>
    </row>
    <row r="2" spans="1:24" x14ac:dyDescent="0.25">
      <c r="A2" s="19"/>
    </row>
    <row r="3" spans="1:24" x14ac:dyDescent="0.25">
      <c r="A3" s="19"/>
      <c r="M3" s="8">
        <v>40909</v>
      </c>
      <c r="N3" s="1">
        <f>EOMONTH(M3,0)+1</f>
        <v>40940</v>
      </c>
      <c r="O3" s="1">
        <f t="shared" ref="O3:X3" si="0">EOMONTH(N3,0)+1</f>
        <v>40969</v>
      </c>
      <c r="P3" s="1">
        <f t="shared" si="0"/>
        <v>41000</v>
      </c>
      <c r="Q3" s="1">
        <f t="shared" si="0"/>
        <v>41030</v>
      </c>
      <c r="R3" s="1">
        <f t="shared" si="0"/>
        <v>41061</v>
      </c>
      <c r="S3" s="1">
        <f t="shared" si="0"/>
        <v>41091</v>
      </c>
      <c r="T3" s="1">
        <f t="shared" si="0"/>
        <v>41122</v>
      </c>
      <c r="U3" s="1">
        <f t="shared" si="0"/>
        <v>41153</v>
      </c>
      <c r="V3" s="1">
        <f t="shared" si="0"/>
        <v>41183</v>
      </c>
      <c r="W3" s="1">
        <f t="shared" si="0"/>
        <v>41214</v>
      </c>
      <c r="X3" s="1">
        <f t="shared" si="0"/>
        <v>41244</v>
      </c>
    </row>
    <row r="4" spans="1:24" x14ac:dyDescent="0.25">
      <c r="A4" s="19"/>
      <c r="L4" s="3" t="s">
        <v>10</v>
      </c>
      <c r="M4" s="3">
        <f t="array" aca="1" ref="M4" ca="1">SUM((MONTH(rgnSurgeryDate)=MONTH(M$3))*(YEAR(rgnSurgeryDate)=YEAR(M$3))*--(rgnScreened="Y"))</f>
        <v>0</v>
      </c>
      <c r="N4" s="3">
        <f t="array" aca="1" ref="N4" ca="1">SUM((MONTH(rgnSurgeryDate)=MONTH(N$3))*(YEAR(rgnSurgeryDate)=YEAR(N$3))*--(rgnScreened="Y"))</f>
        <v>0</v>
      </c>
      <c r="O4" s="3">
        <f t="array" aca="1" ref="O4" ca="1">SUM((MONTH(rgnSurgeryDate)=MONTH(O$3))*(YEAR(rgnSurgeryDate)=YEAR(O$3))*--(rgnScreened="Y"))</f>
        <v>0</v>
      </c>
      <c r="P4" s="3">
        <f t="array" aca="1" ref="P4" ca="1">SUM((MONTH(rgnSurgeryDate)=MONTH(P$3))*(YEAR(rgnSurgeryDate)=YEAR(P$3))*--(rgnScreened="Y"))</f>
        <v>0</v>
      </c>
      <c r="Q4" s="3">
        <f t="array" aca="1" ref="Q4" ca="1">SUM((MONTH(rgnSurgeryDate)=MONTH(Q$3))*(YEAR(rgnSurgeryDate)=YEAR(Q$3))*--(rgnScreened="Y"))</f>
        <v>0</v>
      </c>
      <c r="R4" s="3">
        <f t="array" aca="1" ref="R4" ca="1">SUM((MONTH(rgnSurgeryDate)=MONTH(R$3))*(YEAR(rgnSurgeryDate)=YEAR(R$3))*--(rgnScreened="Y"))</f>
        <v>0</v>
      </c>
      <c r="S4" s="3">
        <f t="array" aca="1" ref="S4" ca="1">SUM((MONTH(rgnSurgeryDate)=MONTH(S$3))*(YEAR(rgnSurgeryDate)=YEAR(S$3))*--(rgnScreened="Y"))</f>
        <v>0</v>
      </c>
      <c r="T4" s="3">
        <f t="array" aca="1" ref="T4" ca="1">SUM((MONTH(rgnSurgeryDate)=MONTH(T$3))*(YEAR(rgnSurgeryDate)=YEAR(T$3))*--(rgnScreened="Y"))</f>
        <v>0</v>
      </c>
      <c r="U4" s="3">
        <f t="array" aca="1" ref="U4" ca="1">SUM((MONTH(rgnSurgeryDate)=MONTH(U$3))*(YEAR(rgnSurgeryDate)=YEAR(U$3))*--(rgnScreened="Y"))</f>
        <v>0</v>
      </c>
      <c r="V4" s="3">
        <f t="array" aca="1" ref="V4" ca="1">SUM((MONTH(rgnSurgeryDate)=MONTH(V$3))*(YEAR(rgnSurgeryDate)=YEAR(V$3))*--(rgnScreened="Y"))</f>
        <v>0</v>
      </c>
      <c r="W4" s="3">
        <f t="array" aca="1" ref="W4" ca="1">SUM((MONTH(rgnSurgeryDate)=MONTH(W$3))*(YEAR(rgnSurgeryDate)=YEAR(W$3))*--(rgnScreened="Y"))</f>
        <v>0</v>
      </c>
      <c r="X4" s="3">
        <f t="array" aca="1" ref="X4" ca="1">SUM((MONTH(rgnSurgeryDate)=MONTH(X$3))*(YEAR(rgnSurgeryDate)=YEAR(X$3))*--(rgnScreened="Y"))</f>
        <v>0</v>
      </c>
    </row>
    <row r="5" spans="1:24" x14ac:dyDescent="0.25">
      <c r="A5" s="19"/>
      <c r="L5" s="3" t="s">
        <v>11</v>
      </c>
      <c r="M5" s="3">
        <f t="array" aca="1" ref="M5" ca="1">SUM((MONTH(rgnSurgeryDate)=MONTH(M$3))*(YEAR(rgnSurgeryDate)=YEAR(M$3))*--(rgnPositive="Y"))</f>
        <v>0</v>
      </c>
      <c r="N5" s="3">
        <f t="array" aca="1" ref="N5" ca="1">SUM((MONTH(rgnSurgeryDate)=MONTH(N$3))*(YEAR(rgnSurgeryDate)=YEAR(N$3))*--(rgnPositive="Y"))</f>
        <v>0</v>
      </c>
      <c r="O5" s="3">
        <f t="array" aca="1" ref="O5" ca="1">SUM((MONTH(rgnSurgeryDate)=MONTH(O$3))*(YEAR(rgnSurgeryDate)=YEAR(O$3))*--(rgnPositive="Y"))</f>
        <v>0</v>
      </c>
      <c r="P5" s="3">
        <f t="array" aca="1" ref="P5" ca="1">SUM((MONTH(rgnSurgeryDate)=MONTH(P$3))*(YEAR(rgnSurgeryDate)=YEAR(P$3))*--(rgnPositive="Y"))</f>
        <v>0</v>
      </c>
      <c r="Q5" s="3">
        <f t="array" aca="1" ref="Q5" ca="1">SUM((MONTH(rgnSurgeryDate)=MONTH(Q$3))*(YEAR(rgnSurgeryDate)=YEAR(Q$3))*--(rgnPositive="Y"))</f>
        <v>0</v>
      </c>
      <c r="R5" s="3">
        <f t="array" aca="1" ref="R5" ca="1">SUM((MONTH(rgnSurgeryDate)=MONTH(R$3))*(YEAR(rgnSurgeryDate)=YEAR(R$3))*--(rgnPositive="Y"))</f>
        <v>0</v>
      </c>
      <c r="S5" s="3">
        <f t="array" aca="1" ref="S5" ca="1">SUM((MONTH(rgnSurgeryDate)=MONTH(S$3))*(YEAR(rgnSurgeryDate)=YEAR(S$3))*--(rgnPositive="Y"))</f>
        <v>0</v>
      </c>
      <c r="T5" s="3">
        <f t="array" aca="1" ref="T5" ca="1">SUM((MONTH(rgnSurgeryDate)=MONTH(T$3))*(YEAR(rgnSurgeryDate)=YEAR(T$3))*--(rgnPositive="Y"))</f>
        <v>0</v>
      </c>
      <c r="U5" s="3">
        <f t="array" aca="1" ref="U5" ca="1">SUM((MONTH(rgnSurgeryDate)=MONTH(U$3))*(YEAR(rgnSurgeryDate)=YEAR(U$3))*--(rgnPositive="Y"))</f>
        <v>0</v>
      </c>
      <c r="V5" s="3">
        <f t="array" aca="1" ref="V5" ca="1">SUM((MONTH(rgnSurgeryDate)=MONTH(V$3))*(YEAR(rgnSurgeryDate)=YEAR(V$3))*--(rgnPositive="Y"))</f>
        <v>0</v>
      </c>
      <c r="W5" s="3">
        <f t="array" aca="1" ref="W5" ca="1">SUM((MONTH(rgnSurgeryDate)=MONTH(W$3))*(YEAR(rgnSurgeryDate)=YEAR(W$3))*--(rgnPositive="Y"))</f>
        <v>0</v>
      </c>
      <c r="X5" s="3">
        <f t="array" aca="1" ref="X5" ca="1">SUM((MONTH(rgnSurgeryDate)=MONTH(X$3))*(YEAR(rgnSurgeryDate)=YEAR(X$3))*--(rgnPositive="Y"))</f>
        <v>0</v>
      </c>
    </row>
    <row r="6" spans="1:24" x14ac:dyDescent="0.25">
      <c r="A6" s="19"/>
      <c r="L6" s="3" t="s">
        <v>3</v>
      </c>
      <c r="M6" s="3">
        <f t="array" aca="1" ref="M6" ca="1">SUM((MONTH(rgnSurgeryDate)=MONTH(M$3))*(YEAR(rgnSurgeryDate)=YEAR(M$3))*--(rgnMupirocin="Y"))</f>
        <v>0</v>
      </c>
      <c r="N6" s="3">
        <f t="array" aca="1" ref="N6" ca="1">SUM((MONTH(rgnSurgeryDate)=MONTH(N$3))*(YEAR(rgnSurgeryDate)=YEAR(N$3))*--(rgnMupirocin="Y"))</f>
        <v>0</v>
      </c>
      <c r="O6" s="3">
        <f t="array" aca="1" ref="O6" ca="1">SUM((MONTH(rgnSurgeryDate)=MONTH(O$3))*(YEAR(rgnSurgeryDate)=YEAR(O$3))*--(rgnMupirocin="Y"))</f>
        <v>0</v>
      </c>
      <c r="P6" s="3">
        <f t="array" aca="1" ref="P6" ca="1">SUM((MONTH(rgnSurgeryDate)=MONTH(P$3))*(YEAR(rgnSurgeryDate)=YEAR(P$3))*--(rgnMupirocin="Y"))</f>
        <v>0</v>
      </c>
      <c r="Q6" s="3">
        <f t="array" aca="1" ref="Q6" ca="1">SUM((MONTH(rgnSurgeryDate)=MONTH(Q$3))*(YEAR(rgnSurgeryDate)=YEAR(Q$3))*--(rgnMupirocin="Y"))</f>
        <v>0</v>
      </c>
      <c r="R6" s="3">
        <f t="array" aca="1" ref="R6" ca="1">SUM((MONTH(rgnSurgeryDate)=MONTH(R$3))*(YEAR(rgnSurgeryDate)=YEAR(R$3))*--(rgnMupirocin="Y"))</f>
        <v>0</v>
      </c>
      <c r="S6" s="3">
        <f t="array" aca="1" ref="S6" ca="1">SUM((MONTH(rgnSurgeryDate)=MONTH(S$3))*(YEAR(rgnSurgeryDate)=YEAR(S$3))*--(rgnMupirocin="Y"))</f>
        <v>0</v>
      </c>
      <c r="T6" s="3">
        <f t="array" aca="1" ref="T6" ca="1">SUM((MONTH(rgnSurgeryDate)=MONTH(T$3))*(YEAR(rgnSurgeryDate)=YEAR(T$3))*--(rgnMupirocin="Y"))</f>
        <v>0</v>
      </c>
      <c r="U6" s="3">
        <f t="array" aca="1" ref="U6" ca="1">SUM((MONTH(rgnSurgeryDate)=MONTH(U$3))*(YEAR(rgnSurgeryDate)=YEAR(U$3))*--(rgnMupirocin="Y"))</f>
        <v>0</v>
      </c>
      <c r="V6" s="3">
        <f t="array" aca="1" ref="V6" ca="1">SUM((MONTH(rgnSurgeryDate)=MONTH(V$3))*(YEAR(rgnSurgeryDate)=YEAR(V$3))*--(rgnMupirocin="Y"))</f>
        <v>0</v>
      </c>
      <c r="W6" s="3">
        <f t="array" aca="1" ref="W6" ca="1">SUM((MONTH(rgnSurgeryDate)=MONTH(W$3))*(YEAR(rgnSurgeryDate)=YEAR(W$3))*--(rgnMupirocin="Y"))</f>
        <v>0</v>
      </c>
      <c r="X6" s="3">
        <f t="array" aca="1" ref="X6" ca="1">SUM((MONTH(rgnSurgeryDate)=MONTH(X$3))*(YEAR(rgnSurgeryDate)=YEAR(X$3))*--(rgnMupirocin="Y"))</f>
        <v>0</v>
      </c>
    </row>
    <row r="7" spans="1:24" x14ac:dyDescent="0.25">
      <c r="A7" s="19"/>
      <c r="L7" s="3" t="s">
        <v>4</v>
      </c>
      <c r="M7" s="3">
        <f t="array" aca="1" ref="M7" ca="1">SUM((MONTH(rgnSurgeryDate)=MONTH(M$3))*(YEAR(rgnSurgeryDate)=YEAR(M$3))*--(rgnShower="Y"))</f>
        <v>0</v>
      </c>
      <c r="N7" s="3">
        <f t="array" aca="1" ref="N7" ca="1">SUM((MONTH(rgnSurgeryDate)=MONTH(N$3))*(YEAR(rgnSurgeryDate)=YEAR(N$3))*--(rgnShower="Y"))</f>
        <v>0</v>
      </c>
      <c r="O7" s="3">
        <f t="array" aca="1" ref="O7" ca="1">SUM((MONTH(rgnSurgeryDate)=MONTH(O$3))*(YEAR(rgnSurgeryDate)=YEAR(O$3))*--(rgnShower="Y"))</f>
        <v>0</v>
      </c>
      <c r="P7" s="3">
        <f t="array" aca="1" ref="P7" ca="1">SUM((MONTH(rgnSurgeryDate)=MONTH(P$3))*(YEAR(rgnSurgeryDate)=YEAR(P$3))*--(rgnShower="Y"))</f>
        <v>0</v>
      </c>
      <c r="Q7" s="3">
        <f t="array" aca="1" ref="Q7" ca="1">SUM((MONTH(rgnSurgeryDate)=MONTH(Q$3))*(YEAR(rgnSurgeryDate)=YEAR(Q$3))*--(rgnShower="Y"))</f>
        <v>0</v>
      </c>
      <c r="R7" s="3">
        <f t="array" aca="1" ref="R7" ca="1">SUM((MONTH(rgnSurgeryDate)=MONTH(R$3))*(YEAR(rgnSurgeryDate)=YEAR(R$3))*--(rgnShower="Y"))</f>
        <v>0</v>
      </c>
      <c r="S7" s="3">
        <f t="array" aca="1" ref="S7" ca="1">SUM((MONTH(rgnSurgeryDate)=MONTH(S$3))*(YEAR(rgnSurgeryDate)=YEAR(S$3))*--(rgnShower="Y"))</f>
        <v>0</v>
      </c>
      <c r="T7" s="3">
        <f t="array" aca="1" ref="T7" ca="1">SUM((MONTH(rgnSurgeryDate)=MONTH(T$3))*(YEAR(rgnSurgeryDate)=YEAR(T$3))*--(rgnShower="Y"))</f>
        <v>0</v>
      </c>
      <c r="U7" s="3">
        <f t="array" aca="1" ref="U7" ca="1">SUM((MONTH(rgnSurgeryDate)=MONTH(U$3))*(YEAR(rgnSurgeryDate)=YEAR(U$3))*--(rgnShower="Y"))</f>
        <v>0</v>
      </c>
      <c r="V7" s="3">
        <f t="array" aca="1" ref="V7" ca="1">SUM((MONTH(rgnSurgeryDate)=MONTH(V$3))*(YEAR(rgnSurgeryDate)=YEAR(V$3))*--(rgnShower="Y"))</f>
        <v>0</v>
      </c>
      <c r="W7" s="3">
        <f t="array" aca="1" ref="W7" ca="1">SUM((MONTH(rgnSurgeryDate)=MONTH(W$3))*(YEAR(rgnSurgeryDate)=YEAR(W$3))*--(rgnShower="Y"))</f>
        <v>0</v>
      </c>
      <c r="X7" s="3">
        <f t="array" aca="1" ref="X7" ca="1">SUM((MONTH(rgnSurgeryDate)=MONTH(X$3))*(YEAR(rgnSurgeryDate)=YEAR(X$3))*--(rgnShower="Y"))</f>
        <v>0</v>
      </c>
    </row>
    <row r="8" spans="1:24" x14ac:dyDescent="0.25">
      <c r="A8" s="19"/>
      <c r="L8" s="3" t="s">
        <v>6</v>
      </c>
      <c r="M8" s="3">
        <f t="array" aca="1" ref="M8" ca="1">SUM((MONTH(rgnSurgeryDate)=MONTH(M$3))*(YEAR(rgnSurgeryDate)=YEAR(M$3))*--(rgnAlcohol="Y"))</f>
        <v>0</v>
      </c>
      <c r="N8" s="3">
        <f t="array" aca="1" ref="N8" ca="1">SUM((MONTH(rgnSurgeryDate)=MONTH(N$3))*(YEAR(rgnSurgeryDate)=YEAR(N$3))*--(rgnAlcohol="Y"))</f>
        <v>0</v>
      </c>
      <c r="O8" s="3">
        <f t="array" aca="1" ref="O8" ca="1">SUM((MONTH(rgnSurgeryDate)=MONTH(O$3))*(YEAR(rgnSurgeryDate)=YEAR(O$3))*--(rgnAlcohol="Y"))</f>
        <v>0</v>
      </c>
      <c r="P8" s="3">
        <f t="array" aca="1" ref="P8" ca="1">SUM((MONTH(rgnSurgeryDate)=MONTH(P$3))*(YEAR(rgnSurgeryDate)=YEAR(P$3))*--(rgnAlcohol="Y"))</f>
        <v>0</v>
      </c>
      <c r="Q8" s="3">
        <f t="array" aca="1" ref="Q8" ca="1">SUM((MONTH(rgnSurgeryDate)=MONTH(Q$3))*(YEAR(rgnSurgeryDate)=YEAR(Q$3))*--(rgnAlcohol="Y"))</f>
        <v>0</v>
      </c>
      <c r="R8" s="3">
        <f t="array" aca="1" ref="R8" ca="1">SUM((MONTH(rgnSurgeryDate)=MONTH(R$3))*(YEAR(rgnSurgeryDate)=YEAR(R$3))*--(rgnAlcohol="Y"))</f>
        <v>0</v>
      </c>
      <c r="S8" s="3">
        <f t="array" aca="1" ref="S8" ca="1">SUM((MONTH(rgnSurgeryDate)=MONTH(S$3))*(YEAR(rgnSurgeryDate)=YEAR(S$3))*--(rgnAlcohol="Y"))</f>
        <v>0</v>
      </c>
      <c r="T8" s="3">
        <f t="array" aca="1" ref="T8" ca="1">SUM((MONTH(rgnSurgeryDate)=MONTH(T$3))*(YEAR(rgnSurgeryDate)=YEAR(T$3))*--(rgnAlcohol="Y"))</f>
        <v>0</v>
      </c>
      <c r="U8" s="3">
        <f t="array" aca="1" ref="U8" ca="1">SUM((MONTH(rgnSurgeryDate)=MONTH(U$3))*(YEAR(rgnSurgeryDate)=YEAR(U$3))*--(rgnAlcohol="Y"))</f>
        <v>0</v>
      </c>
      <c r="V8" s="3">
        <f t="array" aca="1" ref="V8" ca="1">SUM((MONTH(rgnSurgeryDate)=MONTH(V$3))*(YEAR(rgnSurgeryDate)=YEAR(V$3))*--(rgnAlcohol="Y"))</f>
        <v>0</v>
      </c>
      <c r="W8" s="3">
        <f t="array" aca="1" ref="W8" ca="1">SUM((MONTH(rgnSurgeryDate)=MONTH(W$3))*(YEAR(rgnSurgeryDate)=YEAR(W$3))*--(rgnAlcohol="Y"))</f>
        <v>0</v>
      </c>
      <c r="X8" s="3">
        <f t="array" aca="1" ref="X8" ca="1">SUM((MONTH(rgnSurgeryDate)=MONTH(X$3))*(YEAR(rgnSurgeryDate)=YEAR(X$3))*--(rgnAlcohol="Y"))</f>
        <v>0</v>
      </c>
    </row>
    <row r="9" spans="1:24" x14ac:dyDescent="0.25">
      <c r="A9" s="19"/>
      <c r="L9" s="8" t="s">
        <v>13</v>
      </c>
      <c r="M9" s="3">
        <f t="array" aca="1" ref="M9" ca="1">SUM((MONTH(rgnSurgeryDate)=MONTH(M$3))*(YEAR(rgnSurgeryDate)=YEAR(M$3))*--(rgnXtra_1="Y"))</f>
        <v>0</v>
      </c>
      <c r="N9" s="3">
        <f t="array" aca="1" ref="N9" ca="1">SUM((MONTH(rgnSurgeryDate)=MONTH(N$3))*(YEAR(rgnSurgeryDate)=YEAR(N$3))*--(rgnXtra_1="Y"))</f>
        <v>0</v>
      </c>
      <c r="O9" s="3">
        <f t="array" aca="1" ref="O9" ca="1">SUM((MONTH(rgnSurgeryDate)=MONTH(O$3))*(YEAR(rgnSurgeryDate)=YEAR(O$3))*--(rgnXtra_1="Y"))</f>
        <v>0</v>
      </c>
      <c r="P9" s="3">
        <f t="array" aca="1" ref="P9" ca="1">SUM((MONTH(rgnSurgeryDate)=MONTH(P$3))*(YEAR(rgnSurgeryDate)=YEAR(P$3))*--(rgnXtra_1="Y"))</f>
        <v>0</v>
      </c>
      <c r="Q9" s="3">
        <f t="array" aca="1" ref="Q9" ca="1">SUM((MONTH(rgnSurgeryDate)=MONTH(Q$3))*(YEAR(rgnSurgeryDate)=YEAR(Q$3))*--(rgnXtra_1="Y"))</f>
        <v>0</v>
      </c>
      <c r="R9" s="3">
        <f t="array" aca="1" ref="R9" ca="1">SUM((MONTH(rgnSurgeryDate)=MONTH(R$3))*(YEAR(rgnSurgeryDate)=YEAR(R$3))*--(rgnXtra_1="Y"))</f>
        <v>0</v>
      </c>
      <c r="S9" s="3">
        <f t="array" aca="1" ref="S9" ca="1">SUM((MONTH(rgnSurgeryDate)=MONTH(S$3))*(YEAR(rgnSurgeryDate)=YEAR(S$3))*--(rgnXtra_1="Y"))</f>
        <v>0</v>
      </c>
      <c r="T9" s="3">
        <f t="array" aca="1" ref="T9" ca="1">SUM((MONTH(rgnSurgeryDate)=MONTH(T$3))*(YEAR(rgnSurgeryDate)=YEAR(T$3))*--(rgnXtra_1="Y"))</f>
        <v>0</v>
      </c>
      <c r="U9" s="3">
        <f t="array" aca="1" ref="U9" ca="1">SUM((MONTH(rgnSurgeryDate)=MONTH(U$3))*(YEAR(rgnSurgeryDate)=YEAR(U$3))*--(rgnXtra_1="Y"))</f>
        <v>0</v>
      </c>
      <c r="V9" s="3">
        <f t="array" aca="1" ref="V9" ca="1">SUM((MONTH(rgnSurgeryDate)=MONTH(V$3))*(YEAR(rgnSurgeryDate)=YEAR(V$3))*--(rgnXtra_1="Y"))</f>
        <v>0</v>
      </c>
      <c r="W9" s="3">
        <f t="array" aca="1" ref="W9" ca="1">SUM((MONTH(rgnSurgeryDate)=MONTH(W$3))*(YEAR(rgnSurgeryDate)=YEAR(W$3))*--(rgnXtra_1="Y"))</f>
        <v>0</v>
      </c>
      <c r="X9" s="3">
        <f t="array" aca="1" ref="X9" ca="1">SUM((MONTH(rgnSurgeryDate)=MONTH(X$3))*(YEAR(rgnSurgeryDate)=YEAR(X$3))*--(rgnXtra_1="Y"))</f>
        <v>0</v>
      </c>
    </row>
    <row r="10" spans="1:24" x14ac:dyDescent="0.25">
      <c r="A10" s="19"/>
      <c r="L10" s="8" t="s">
        <v>14</v>
      </c>
      <c r="M10" s="3">
        <f t="array" aca="1" ref="M10" ca="1">SUM((MONTH(rgnSurgeryDate)=MONTH(M$3))*(YEAR(rgnSurgeryDate)=YEAR(M$3))*--(rgnXtra_2="Y"))</f>
        <v>0</v>
      </c>
      <c r="N10" s="3">
        <f t="array" aca="1" ref="N10" ca="1">SUM((MONTH(rgnSurgeryDate)=MONTH(N$3))*(YEAR(rgnSurgeryDate)=YEAR(N$3))*--(rgnXtra_2="Y"))</f>
        <v>0</v>
      </c>
      <c r="O10" s="3">
        <f t="array" aca="1" ref="O10" ca="1">SUM((MONTH(rgnSurgeryDate)=MONTH(O$3))*(YEAR(rgnSurgeryDate)=YEAR(O$3))*--(rgnXtra_2="Y"))</f>
        <v>0</v>
      </c>
      <c r="P10" s="3">
        <f t="array" aca="1" ref="P10" ca="1">SUM((MONTH(rgnSurgeryDate)=MONTH(P$3))*(YEAR(rgnSurgeryDate)=YEAR(P$3))*--(rgnXtra_2="Y"))</f>
        <v>0</v>
      </c>
      <c r="Q10" s="3">
        <f t="array" aca="1" ref="Q10" ca="1">SUM((MONTH(rgnSurgeryDate)=MONTH(Q$3))*(YEAR(rgnSurgeryDate)=YEAR(Q$3))*--(rgnXtra_2="Y"))</f>
        <v>0</v>
      </c>
      <c r="R10" s="3">
        <f t="array" aca="1" ref="R10" ca="1">SUM((MONTH(rgnSurgeryDate)=MONTH(R$3))*(YEAR(rgnSurgeryDate)=YEAR(R$3))*--(rgnXtra_2="Y"))</f>
        <v>0</v>
      </c>
      <c r="S10" s="3">
        <f t="array" aca="1" ref="S10" ca="1">SUM((MONTH(rgnSurgeryDate)=MONTH(S$3))*(YEAR(rgnSurgeryDate)=YEAR(S$3))*--(rgnXtra_2="Y"))</f>
        <v>0</v>
      </c>
      <c r="T10" s="3">
        <f t="array" aca="1" ref="T10" ca="1">SUM((MONTH(rgnSurgeryDate)=MONTH(T$3))*(YEAR(rgnSurgeryDate)=YEAR(T$3))*--(rgnXtra_2="Y"))</f>
        <v>0</v>
      </c>
      <c r="U10" s="3">
        <f t="array" aca="1" ref="U10" ca="1">SUM((MONTH(rgnSurgeryDate)=MONTH(U$3))*(YEAR(rgnSurgeryDate)=YEAR(U$3))*--(rgnXtra_2="Y"))</f>
        <v>0</v>
      </c>
      <c r="V10" s="3">
        <f t="array" aca="1" ref="V10" ca="1">SUM((MONTH(rgnSurgeryDate)=MONTH(V$3))*(YEAR(rgnSurgeryDate)=YEAR(V$3))*--(rgnXtra_2="Y"))</f>
        <v>0</v>
      </c>
      <c r="W10" s="3">
        <f t="array" aca="1" ref="W10" ca="1">SUM((MONTH(rgnSurgeryDate)=MONTH(W$3))*(YEAR(rgnSurgeryDate)=YEAR(W$3))*--(rgnXtra_2="Y"))</f>
        <v>0</v>
      </c>
      <c r="X10" s="3">
        <f t="array" aca="1" ref="X10" ca="1">SUM((MONTH(rgnSurgeryDate)=MONTH(X$3))*(YEAR(rgnSurgeryDate)=YEAR(X$3))*--(rgnXtra_2="Y"))</f>
        <v>0</v>
      </c>
    </row>
    <row r="11" spans="1:24" x14ac:dyDescent="0.25">
      <c r="A11" s="19"/>
      <c r="L11" s="8" t="s">
        <v>15</v>
      </c>
      <c r="M11" s="3">
        <f t="array" aca="1" ref="M11" ca="1">SUM((MONTH(rgnSurgeryDate)=MONTH(M$3))*(YEAR(rgnSurgeryDate)=YEAR(M$3))*--(rgnXtra_3="Y"))</f>
        <v>0</v>
      </c>
      <c r="N11" s="3">
        <f t="array" aca="1" ref="N11" ca="1">SUM((MONTH(rgnSurgeryDate)=MONTH(N$3))*(YEAR(rgnSurgeryDate)=YEAR(N$3))*--(rgnXtra_3="Y"))</f>
        <v>0</v>
      </c>
      <c r="O11" s="3">
        <f t="array" aca="1" ref="O11" ca="1">SUM((MONTH(rgnSurgeryDate)=MONTH(O$3))*(YEAR(rgnSurgeryDate)=YEAR(O$3))*--(rgnXtra_3="Y"))</f>
        <v>0</v>
      </c>
      <c r="P11" s="3">
        <f t="array" aca="1" ref="P11" ca="1">SUM((MONTH(rgnSurgeryDate)=MONTH(P$3))*(YEAR(rgnSurgeryDate)=YEAR(P$3))*--(rgnXtra_3="Y"))</f>
        <v>0</v>
      </c>
      <c r="Q11" s="3">
        <f t="array" aca="1" ref="Q11" ca="1">SUM((MONTH(rgnSurgeryDate)=MONTH(Q$3))*(YEAR(rgnSurgeryDate)=YEAR(Q$3))*--(rgnXtra_3="Y"))</f>
        <v>0</v>
      </c>
      <c r="R11" s="3">
        <f t="array" aca="1" ref="R11" ca="1">SUM((MONTH(rgnSurgeryDate)=MONTH(R$3))*(YEAR(rgnSurgeryDate)=YEAR(R$3))*--(rgnXtra_3="Y"))</f>
        <v>0</v>
      </c>
      <c r="S11" s="3">
        <f t="array" aca="1" ref="S11" ca="1">SUM((MONTH(rgnSurgeryDate)=MONTH(S$3))*(YEAR(rgnSurgeryDate)=YEAR(S$3))*--(rgnXtra_3="Y"))</f>
        <v>0</v>
      </c>
      <c r="T11" s="3">
        <f t="array" aca="1" ref="T11" ca="1">SUM((MONTH(rgnSurgeryDate)=MONTH(T$3))*(YEAR(rgnSurgeryDate)=YEAR(T$3))*--(rgnXtra_3="Y"))</f>
        <v>0</v>
      </c>
      <c r="U11" s="3">
        <f t="array" aca="1" ref="U11" ca="1">SUM((MONTH(rgnSurgeryDate)=MONTH(U$3))*(YEAR(rgnSurgeryDate)=YEAR(U$3))*--(rgnXtra_3="Y"))</f>
        <v>0</v>
      </c>
      <c r="V11" s="3">
        <f t="array" aca="1" ref="V11" ca="1">SUM((MONTH(rgnSurgeryDate)=MONTH(V$3))*(YEAR(rgnSurgeryDate)=YEAR(V$3))*--(rgnXtra_3="Y"))</f>
        <v>0</v>
      </c>
      <c r="W11" s="3">
        <f t="array" aca="1" ref="W11" ca="1">SUM((MONTH(rgnSurgeryDate)=MONTH(W$3))*(YEAR(rgnSurgeryDate)=YEAR(W$3))*--(rgnXtra_3="Y"))</f>
        <v>0</v>
      </c>
      <c r="X11" s="3">
        <f t="array" aca="1" ref="X11" ca="1">SUM((MONTH(rgnSurgeryDate)=MONTH(X$3))*(YEAR(rgnSurgeryDate)=YEAR(X$3))*--(rgnXtra_3="Y"))</f>
        <v>0</v>
      </c>
    </row>
    <row r="12" spans="1:24" x14ac:dyDescent="0.25">
      <c r="A12" s="19"/>
      <c r="L12" s="3" t="s">
        <v>5</v>
      </c>
      <c r="M12" s="3">
        <f t="array" aca="1" ref="M12" ca="1">SUM((MONTH(rgnSurgeryDate)=MONTH(M$3))*(YEAR(rgnSurgeryDate)=YEAR(M$3)))</f>
        <v>0</v>
      </c>
      <c r="N12" s="3">
        <f t="array" aca="1" ref="N12" ca="1">SUM((MONTH(rgnSurgeryDate)=MONTH(N$3))*(YEAR(rgnSurgeryDate)=YEAR(N$3)))</f>
        <v>0</v>
      </c>
      <c r="O12" s="3">
        <f t="array" aca="1" ref="O12" ca="1">SUM((MONTH(rgnSurgeryDate)=MONTH(O$3))*(YEAR(rgnSurgeryDate)=YEAR(O$3)))</f>
        <v>0</v>
      </c>
      <c r="P12" s="3">
        <f t="array" aca="1" ref="P12" ca="1">SUM((MONTH(rgnSurgeryDate)=MONTH(P$3))*(YEAR(rgnSurgeryDate)=YEAR(P$3)))</f>
        <v>0</v>
      </c>
      <c r="Q12" s="3">
        <f t="array" aca="1" ref="Q12" ca="1">SUM((MONTH(rgnSurgeryDate)=MONTH(Q$3))*(YEAR(rgnSurgeryDate)=YEAR(Q$3)))</f>
        <v>0</v>
      </c>
      <c r="R12" s="3">
        <f t="array" aca="1" ref="R12" ca="1">SUM((MONTH(rgnSurgeryDate)=MONTH(R$3))*(YEAR(rgnSurgeryDate)=YEAR(R$3)))</f>
        <v>0</v>
      </c>
      <c r="S12" s="3">
        <f t="array" aca="1" ref="S12" ca="1">SUM((MONTH(rgnSurgeryDate)=MONTH(S$3))*(YEAR(rgnSurgeryDate)=YEAR(S$3)))</f>
        <v>0</v>
      </c>
      <c r="T12" s="3">
        <f t="array" aca="1" ref="T12" ca="1">SUM((MONTH(rgnSurgeryDate)=MONTH(T$3))*(YEAR(rgnSurgeryDate)=YEAR(T$3)))</f>
        <v>0</v>
      </c>
      <c r="U12" s="3">
        <f t="array" aca="1" ref="U12" ca="1">SUM((MONTH(rgnSurgeryDate)=MONTH(U$3))*(YEAR(rgnSurgeryDate)=YEAR(U$3)))</f>
        <v>0</v>
      </c>
      <c r="V12" s="3">
        <f t="array" aca="1" ref="V12" ca="1">SUM((MONTH(rgnSurgeryDate)=MONTH(V$3))*(YEAR(rgnSurgeryDate)=YEAR(V$3)))</f>
        <v>0</v>
      </c>
      <c r="W12" s="3">
        <f t="array" aca="1" ref="W12" ca="1">SUM((MONTH(rgnSurgeryDate)=MONTH(W$3))*(YEAR(rgnSurgeryDate)=YEAR(W$3)))</f>
        <v>0</v>
      </c>
      <c r="X12" s="3">
        <f t="array" aca="1" ref="X12" ca="1">SUM((MONTH(rgnSurgeryDate)=MONTH(X$3))*(YEAR(rgnSurgeryDate)=YEAR(X$3)))</f>
        <v>0</v>
      </c>
    </row>
    <row r="13" spans="1:24" x14ac:dyDescent="0.25">
      <c r="A13" s="19"/>
    </row>
    <row r="14" spans="1:24" x14ac:dyDescent="0.25">
      <c r="A14" s="19"/>
      <c r="K14" s="2" t="s">
        <v>12</v>
      </c>
    </row>
    <row r="15" spans="1:24" x14ac:dyDescent="0.25">
      <c r="A15" s="19"/>
      <c r="K15" s="10">
        <v>0.95</v>
      </c>
      <c r="L15" s="3" t="s">
        <v>10</v>
      </c>
      <c r="M15" s="4" t="e">
        <f t="shared" ref="M15:X15" ca="1" si="1">IF(M$12=0,NA(),M4/M$12)</f>
        <v>#N/A</v>
      </c>
      <c r="N15" s="4" t="e">
        <f t="shared" ca="1" si="1"/>
        <v>#N/A</v>
      </c>
      <c r="O15" s="4" t="e">
        <f t="shared" ca="1" si="1"/>
        <v>#N/A</v>
      </c>
      <c r="P15" s="4" t="e">
        <f t="shared" ca="1" si="1"/>
        <v>#N/A</v>
      </c>
      <c r="Q15" s="4" t="e">
        <f t="shared" ca="1" si="1"/>
        <v>#N/A</v>
      </c>
      <c r="R15" s="4" t="e">
        <f t="shared" ca="1" si="1"/>
        <v>#N/A</v>
      </c>
      <c r="S15" s="4" t="e">
        <f t="shared" ca="1" si="1"/>
        <v>#N/A</v>
      </c>
      <c r="T15" s="4" t="e">
        <f t="shared" ca="1" si="1"/>
        <v>#N/A</v>
      </c>
      <c r="U15" s="4" t="e">
        <f t="shared" ca="1" si="1"/>
        <v>#N/A</v>
      </c>
      <c r="V15" s="4" t="e">
        <f t="shared" ca="1" si="1"/>
        <v>#N/A</v>
      </c>
      <c r="W15" s="4" t="e">
        <f t="shared" ca="1" si="1"/>
        <v>#N/A</v>
      </c>
      <c r="X15" s="4" t="e">
        <f t="shared" ca="1" si="1"/>
        <v>#N/A</v>
      </c>
    </row>
    <row r="16" spans="1:24" x14ac:dyDescent="0.25">
      <c r="A16" s="19"/>
      <c r="L16" s="3" t="s">
        <v>11</v>
      </c>
      <c r="M16" s="4" t="e">
        <f t="shared" ref="M16:X16" ca="1" si="2">IF(M$4=0,NA(),M5/M$4)</f>
        <v>#N/A</v>
      </c>
      <c r="N16" s="4" t="e">
        <f t="shared" ca="1" si="2"/>
        <v>#N/A</v>
      </c>
      <c r="O16" s="4" t="e">
        <f t="shared" ca="1" si="2"/>
        <v>#N/A</v>
      </c>
      <c r="P16" s="4" t="e">
        <f t="shared" ca="1" si="2"/>
        <v>#N/A</v>
      </c>
      <c r="Q16" s="4" t="e">
        <f t="shared" ca="1" si="2"/>
        <v>#N/A</v>
      </c>
      <c r="R16" s="4" t="e">
        <f t="shared" ca="1" si="2"/>
        <v>#N/A</v>
      </c>
      <c r="S16" s="4" t="e">
        <f t="shared" ca="1" si="2"/>
        <v>#N/A</v>
      </c>
      <c r="T16" s="4" t="e">
        <f t="shared" ca="1" si="2"/>
        <v>#N/A</v>
      </c>
      <c r="U16" s="4" t="e">
        <f t="shared" ca="1" si="2"/>
        <v>#N/A</v>
      </c>
      <c r="V16" s="4" t="e">
        <f t="shared" ca="1" si="2"/>
        <v>#N/A</v>
      </c>
      <c r="W16" s="4" t="e">
        <f t="shared" ca="1" si="2"/>
        <v>#N/A</v>
      </c>
      <c r="X16" s="4" t="e">
        <f t="shared" ca="1" si="2"/>
        <v>#N/A</v>
      </c>
    </row>
    <row r="17" spans="1:27" x14ac:dyDescent="0.25">
      <c r="A17" s="19"/>
      <c r="K17" s="10">
        <v>0.95</v>
      </c>
      <c r="L17" s="3" t="s">
        <v>3</v>
      </c>
      <c r="M17" s="4" t="e">
        <f t="shared" ref="M17:X17" ca="1" si="3">IF(M$5=0,NA(),M6/M$5)</f>
        <v>#N/A</v>
      </c>
      <c r="N17" s="4" t="e">
        <f t="shared" ca="1" si="3"/>
        <v>#N/A</v>
      </c>
      <c r="O17" s="4" t="e">
        <f t="shared" ca="1" si="3"/>
        <v>#N/A</v>
      </c>
      <c r="P17" s="4" t="e">
        <f t="shared" ca="1" si="3"/>
        <v>#N/A</v>
      </c>
      <c r="Q17" s="4" t="e">
        <f t="shared" ca="1" si="3"/>
        <v>#N/A</v>
      </c>
      <c r="R17" s="4" t="e">
        <f t="shared" ca="1" si="3"/>
        <v>#N/A</v>
      </c>
      <c r="S17" s="4" t="e">
        <f t="shared" ca="1" si="3"/>
        <v>#N/A</v>
      </c>
      <c r="T17" s="4" t="e">
        <f t="shared" ca="1" si="3"/>
        <v>#N/A</v>
      </c>
      <c r="U17" s="4" t="e">
        <f t="shared" ca="1" si="3"/>
        <v>#N/A</v>
      </c>
      <c r="V17" s="4" t="e">
        <f t="shared" ca="1" si="3"/>
        <v>#N/A</v>
      </c>
      <c r="W17" s="4" t="e">
        <f t="shared" ca="1" si="3"/>
        <v>#N/A</v>
      </c>
      <c r="X17" s="4" t="e">
        <f t="shared" ca="1" si="3"/>
        <v>#N/A</v>
      </c>
    </row>
    <row r="18" spans="1:27" x14ac:dyDescent="0.25">
      <c r="A18" s="19"/>
      <c r="K18" s="10">
        <v>0.95</v>
      </c>
      <c r="L18" s="3" t="s">
        <v>4</v>
      </c>
      <c r="M18" s="4" t="e">
        <f t="shared" ref="M18:X18" ca="1" si="4">IF(M$12=0,NA(),M7/M$12)</f>
        <v>#N/A</v>
      </c>
      <c r="N18" s="4" t="e">
        <f t="shared" ca="1" si="4"/>
        <v>#N/A</v>
      </c>
      <c r="O18" s="4" t="e">
        <f t="shared" ca="1" si="4"/>
        <v>#N/A</v>
      </c>
      <c r="P18" s="4" t="e">
        <f t="shared" ca="1" si="4"/>
        <v>#N/A</v>
      </c>
      <c r="Q18" s="4" t="e">
        <f t="shared" ca="1" si="4"/>
        <v>#N/A</v>
      </c>
      <c r="R18" s="4" t="e">
        <f t="shared" ca="1" si="4"/>
        <v>#N/A</v>
      </c>
      <c r="S18" s="4" t="e">
        <f t="shared" ca="1" si="4"/>
        <v>#N/A</v>
      </c>
      <c r="T18" s="4" t="e">
        <f t="shared" ca="1" si="4"/>
        <v>#N/A</v>
      </c>
      <c r="U18" s="4" t="e">
        <f t="shared" ca="1" si="4"/>
        <v>#N/A</v>
      </c>
      <c r="V18" s="4" t="e">
        <f t="shared" ca="1" si="4"/>
        <v>#N/A</v>
      </c>
      <c r="W18" s="4" t="e">
        <f t="shared" ca="1" si="4"/>
        <v>#N/A</v>
      </c>
      <c r="X18" s="4" t="e">
        <f t="shared" ca="1" si="4"/>
        <v>#N/A</v>
      </c>
      <c r="Y18" s="9"/>
    </row>
    <row r="19" spans="1:27" x14ac:dyDescent="0.25">
      <c r="A19" s="19"/>
      <c r="K19" s="10">
        <v>0.95</v>
      </c>
      <c r="L19" s="3" t="s">
        <v>6</v>
      </c>
      <c r="M19" s="4" t="e">
        <f t="shared" ref="M19:X19" ca="1" si="5">IF(M$12=0,NA(),M8/M$12)</f>
        <v>#N/A</v>
      </c>
      <c r="N19" s="4" t="e">
        <f t="shared" ca="1" si="5"/>
        <v>#N/A</v>
      </c>
      <c r="O19" s="4" t="e">
        <f t="shared" ca="1" si="5"/>
        <v>#N/A</v>
      </c>
      <c r="P19" s="4" t="e">
        <f t="shared" ca="1" si="5"/>
        <v>#N/A</v>
      </c>
      <c r="Q19" s="4" t="e">
        <f t="shared" ca="1" si="5"/>
        <v>#N/A</v>
      </c>
      <c r="R19" s="4" t="e">
        <f t="shared" ca="1" si="5"/>
        <v>#N/A</v>
      </c>
      <c r="S19" s="4" t="e">
        <f t="shared" ca="1" si="5"/>
        <v>#N/A</v>
      </c>
      <c r="T19" s="4" t="e">
        <f t="shared" ca="1" si="5"/>
        <v>#N/A</v>
      </c>
      <c r="U19" s="4" t="e">
        <f t="shared" ca="1" si="5"/>
        <v>#N/A</v>
      </c>
      <c r="V19" s="4" t="e">
        <f t="shared" ca="1" si="5"/>
        <v>#N/A</v>
      </c>
      <c r="W19" s="4" t="e">
        <f t="shared" ca="1" si="5"/>
        <v>#N/A</v>
      </c>
      <c r="X19" s="4" t="e">
        <f t="shared" ca="1" si="5"/>
        <v>#N/A</v>
      </c>
      <c r="Y19" s="9"/>
    </row>
    <row r="20" spans="1:27" x14ac:dyDescent="0.25">
      <c r="A20" s="19"/>
      <c r="K20" s="10"/>
      <c r="L20" s="13" t="str">
        <f>L9</f>
        <v>&lt;Xtra 1&gt;</v>
      </c>
      <c r="M20" s="4" t="e">
        <f t="shared" ref="M20:X20" ca="1" si="6">IF(M$12=0,NA(),M9/M$12)</f>
        <v>#N/A</v>
      </c>
      <c r="N20" s="4" t="e">
        <f t="shared" ca="1" si="6"/>
        <v>#N/A</v>
      </c>
      <c r="O20" s="4" t="e">
        <f t="shared" ca="1" si="6"/>
        <v>#N/A</v>
      </c>
      <c r="P20" s="4" t="e">
        <f t="shared" ca="1" si="6"/>
        <v>#N/A</v>
      </c>
      <c r="Q20" s="4" t="e">
        <f t="shared" ca="1" si="6"/>
        <v>#N/A</v>
      </c>
      <c r="R20" s="4" t="e">
        <f t="shared" ca="1" si="6"/>
        <v>#N/A</v>
      </c>
      <c r="S20" s="4" t="e">
        <f t="shared" ca="1" si="6"/>
        <v>#N/A</v>
      </c>
      <c r="T20" s="4" t="e">
        <f t="shared" ca="1" si="6"/>
        <v>#N/A</v>
      </c>
      <c r="U20" s="4" t="e">
        <f t="shared" ca="1" si="6"/>
        <v>#N/A</v>
      </c>
      <c r="V20" s="4" t="e">
        <f t="shared" ca="1" si="6"/>
        <v>#N/A</v>
      </c>
      <c r="W20" s="4" t="e">
        <f t="shared" ca="1" si="6"/>
        <v>#N/A</v>
      </c>
      <c r="X20" s="4" t="e">
        <f t="shared" ca="1" si="6"/>
        <v>#N/A</v>
      </c>
      <c r="Y20" s="9"/>
    </row>
    <row r="21" spans="1:27" x14ac:dyDescent="0.25">
      <c r="A21" s="19"/>
      <c r="K21" s="10"/>
      <c r="L21" s="13" t="str">
        <f>L10</f>
        <v>&lt;Xtra 2&gt;</v>
      </c>
      <c r="M21" s="4" t="e">
        <f t="shared" ref="M21:X21" ca="1" si="7">IF(M$12=0,NA(),M10/M$12)</f>
        <v>#N/A</v>
      </c>
      <c r="N21" s="4" t="e">
        <f t="shared" ca="1" si="7"/>
        <v>#N/A</v>
      </c>
      <c r="O21" s="4" t="e">
        <f t="shared" ca="1" si="7"/>
        <v>#N/A</v>
      </c>
      <c r="P21" s="4" t="e">
        <f t="shared" ca="1" si="7"/>
        <v>#N/A</v>
      </c>
      <c r="Q21" s="4" t="e">
        <f t="shared" ca="1" si="7"/>
        <v>#N/A</v>
      </c>
      <c r="R21" s="4" t="e">
        <f t="shared" ca="1" si="7"/>
        <v>#N/A</v>
      </c>
      <c r="S21" s="4" t="e">
        <f t="shared" ca="1" si="7"/>
        <v>#N/A</v>
      </c>
      <c r="T21" s="4" t="e">
        <f t="shared" ca="1" si="7"/>
        <v>#N/A</v>
      </c>
      <c r="U21" s="4" t="e">
        <f t="shared" ca="1" si="7"/>
        <v>#N/A</v>
      </c>
      <c r="V21" s="4" t="e">
        <f t="shared" ca="1" si="7"/>
        <v>#N/A</v>
      </c>
      <c r="W21" s="4" t="e">
        <f t="shared" ca="1" si="7"/>
        <v>#N/A</v>
      </c>
      <c r="X21" s="4" t="e">
        <f t="shared" ca="1" si="7"/>
        <v>#N/A</v>
      </c>
      <c r="Y21" s="9"/>
    </row>
    <row r="22" spans="1:27" x14ac:dyDescent="0.25">
      <c r="A22" s="19"/>
      <c r="K22" s="10"/>
      <c r="L22" s="13" t="str">
        <f>L11</f>
        <v>&lt;Xtra 3&gt;</v>
      </c>
      <c r="M22" s="4" t="e">
        <f t="shared" ref="M22:X22" ca="1" si="8">IF(M$12=0,NA(),M11/M$12)</f>
        <v>#N/A</v>
      </c>
      <c r="N22" s="4" t="e">
        <f t="shared" ca="1" si="8"/>
        <v>#N/A</v>
      </c>
      <c r="O22" s="4" t="e">
        <f t="shared" ca="1" si="8"/>
        <v>#N/A</v>
      </c>
      <c r="P22" s="4" t="e">
        <f t="shared" ca="1" si="8"/>
        <v>#N/A</v>
      </c>
      <c r="Q22" s="4" t="e">
        <f t="shared" ca="1" si="8"/>
        <v>#N/A</v>
      </c>
      <c r="R22" s="4" t="e">
        <f t="shared" ca="1" si="8"/>
        <v>#N/A</v>
      </c>
      <c r="S22" s="4" t="e">
        <f t="shared" ca="1" si="8"/>
        <v>#N/A</v>
      </c>
      <c r="T22" s="4" t="e">
        <f t="shared" ca="1" si="8"/>
        <v>#N/A</v>
      </c>
      <c r="U22" s="4" t="e">
        <f t="shared" ca="1" si="8"/>
        <v>#N/A</v>
      </c>
      <c r="V22" s="4" t="e">
        <f t="shared" ca="1" si="8"/>
        <v>#N/A</v>
      </c>
      <c r="W22" s="4" t="e">
        <f t="shared" ca="1" si="8"/>
        <v>#N/A</v>
      </c>
      <c r="X22" s="4" t="e">
        <f t="shared" ca="1" si="8"/>
        <v>#N/A</v>
      </c>
      <c r="Y22" s="9"/>
    </row>
    <row r="23" spans="1:27" x14ac:dyDescent="0.25">
      <c r="A23" s="1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7" x14ac:dyDescent="0.25">
      <c r="A24" s="19"/>
      <c r="K24" s="11"/>
      <c r="L24" s="11" t="s">
        <v>10</v>
      </c>
      <c r="M24" s="12" t="e">
        <f t="array" ref="M24:X24" ca="1">MEDIAN(IF(ISNA($M15:$X15),"",$M15:$X15))</f>
        <v>#NUM!</v>
      </c>
      <c r="N24" s="12" t="e">
        <f ca="1"/>
        <v>#NUM!</v>
      </c>
      <c r="O24" s="12" t="e">
        <f ca="1"/>
        <v>#NUM!</v>
      </c>
      <c r="P24" s="12" t="e">
        <f ca="1"/>
        <v>#NUM!</v>
      </c>
      <c r="Q24" s="12" t="e">
        <f ca="1"/>
        <v>#NUM!</v>
      </c>
      <c r="R24" s="12" t="e">
        <f ca="1"/>
        <v>#NUM!</v>
      </c>
      <c r="S24" s="12" t="e">
        <f ca="1"/>
        <v>#NUM!</v>
      </c>
      <c r="T24" s="12" t="e">
        <f ca="1"/>
        <v>#NUM!</v>
      </c>
      <c r="U24" s="12" t="e">
        <f ca="1"/>
        <v>#NUM!</v>
      </c>
      <c r="V24" s="12" t="e">
        <f ca="1"/>
        <v>#NUM!</v>
      </c>
      <c r="W24" s="12" t="e">
        <f ca="1"/>
        <v>#NUM!</v>
      </c>
      <c r="X24" s="12" t="e">
        <f ca="1"/>
        <v>#NUM!</v>
      </c>
      <c r="Y24" s="14"/>
      <c r="Z24" s="14"/>
      <c r="AA24" s="14"/>
    </row>
    <row r="25" spans="1:27" x14ac:dyDescent="0.25">
      <c r="A25" s="19"/>
      <c r="K25" s="11"/>
      <c r="L25" s="11" t="s">
        <v>11</v>
      </c>
      <c r="M25" s="12" t="e">
        <f t="array" ref="M25:X25" ca="1">MEDIAN(IF(ISNA($M16:$X16),"",$M16:$X16))</f>
        <v>#NUM!</v>
      </c>
      <c r="N25" s="12" t="e">
        <f ca="1"/>
        <v>#NUM!</v>
      </c>
      <c r="O25" s="12" t="e">
        <f ca="1"/>
        <v>#NUM!</v>
      </c>
      <c r="P25" s="12" t="e">
        <f ca="1"/>
        <v>#NUM!</v>
      </c>
      <c r="Q25" s="12" t="e">
        <f ca="1"/>
        <v>#NUM!</v>
      </c>
      <c r="R25" s="12" t="e">
        <f ca="1"/>
        <v>#NUM!</v>
      </c>
      <c r="S25" s="12" t="e">
        <f ca="1"/>
        <v>#NUM!</v>
      </c>
      <c r="T25" s="12" t="e">
        <f ca="1"/>
        <v>#NUM!</v>
      </c>
      <c r="U25" s="12" t="e">
        <f ca="1"/>
        <v>#NUM!</v>
      </c>
      <c r="V25" s="12" t="e">
        <f ca="1"/>
        <v>#NUM!</v>
      </c>
      <c r="W25" s="12" t="e">
        <f ca="1"/>
        <v>#NUM!</v>
      </c>
      <c r="X25" s="12" t="e">
        <f ca="1"/>
        <v>#NUM!</v>
      </c>
      <c r="Y25" s="14"/>
      <c r="Z25" s="14"/>
      <c r="AA25" s="14"/>
    </row>
    <row r="26" spans="1:27" x14ac:dyDescent="0.25">
      <c r="A26" s="19"/>
      <c r="K26" s="11"/>
      <c r="L26" s="11" t="s">
        <v>3</v>
      </c>
      <c r="M26" s="12" t="e">
        <f t="array" ref="M26:X26" ca="1">MEDIAN(IF(ISNA($M17:$X17),"",$M17:$X17))</f>
        <v>#NUM!</v>
      </c>
      <c r="N26" s="12" t="e">
        <f ca="1"/>
        <v>#NUM!</v>
      </c>
      <c r="O26" s="12" t="e">
        <f ca="1"/>
        <v>#NUM!</v>
      </c>
      <c r="P26" s="12" t="e">
        <f ca="1"/>
        <v>#NUM!</v>
      </c>
      <c r="Q26" s="12" t="e">
        <f ca="1"/>
        <v>#NUM!</v>
      </c>
      <c r="R26" s="12" t="e">
        <f ca="1"/>
        <v>#NUM!</v>
      </c>
      <c r="S26" s="12" t="e">
        <f ca="1"/>
        <v>#NUM!</v>
      </c>
      <c r="T26" s="12" t="e">
        <f ca="1"/>
        <v>#NUM!</v>
      </c>
      <c r="U26" s="12" t="e">
        <f ca="1"/>
        <v>#NUM!</v>
      </c>
      <c r="V26" s="12" t="e">
        <f ca="1"/>
        <v>#NUM!</v>
      </c>
      <c r="W26" s="12" t="e">
        <f ca="1"/>
        <v>#NUM!</v>
      </c>
      <c r="X26" s="12" t="e">
        <f ca="1"/>
        <v>#NUM!</v>
      </c>
      <c r="Y26" s="14"/>
      <c r="Z26" s="14"/>
      <c r="AA26" s="14"/>
    </row>
    <row r="27" spans="1:27" x14ac:dyDescent="0.25">
      <c r="A27" s="19"/>
      <c r="K27" s="11"/>
      <c r="L27" s="11" t="s">
        <v>4</v>
      </c>
      <c r="M27" s="12" t="e">
        <f t="array" ref="M27:X27" ca="1">MEDIAN(IF(ISNA($M18:$X18),"",$M18:$X18))</f>
        <v>#NUM!</v>
      </c>
      <c r="N27" s="12" t="e">
        <f ca="1"/>
        <v>#NUM!</v>
      </c>
      <c r="O27" s="12" t="e">
        <f ca="1"/>
        <v>#NUM!</v>
      </c>
      <c r="P27" s="12" t="e">
        <f ca="1"/>
        <v>#NUM!</v>
      </c>
      <c r="Q27" s="12" t="e">
        <f ca="1"/>
        <v>#NUM!</v>
      </c>
      <c r="R27" s="12" t="e">
        <f ca="1"/>
        <v>#NUM!</v>
      </c>
      <c r="S27" s="12" t="e">
        <f ca="1"/>
        <v>#NUM!</v>
      </c>
      <c r="T27" s="12" t="e">
        <f ca="1"/>
        <v>#NUM!</v>
      </c>
      <c r="U27" s="12" t="e">
        <f ca="1"/>
        <v>#NUM!</v>
      </c>
      <c r="V27" s="12" t="e">
        <f ca="1"/>
        <v>#NUM!</v>
      </c>
      <c r="W27" s="12" t="e">
        <f ca="1"/>
        <v>#NUM!</v>
      </c>
      <c r="X27" s="12" t="e">
        <f ca="1"/>
        <v>#NUM!</v>
      </c>
      <c r="Y27" s="14"/>
      <c r="Z27" s="14"/>
      <c r="AA27" s="14"/>
    </row>
    <row r="28" spans="1:27" x14ac:dyDescent="0.25">
      <c r="A28" s="19"/>
      <c r="K28" s="11"/>
      <c r="L28" s="11" t="s">
        <v>6</v>
      </c>
      <c r="M28" s="12" t="e">
        <f t="array" ref="M28:X28" ca="1">MEDIAN(IF(ISNA($M19:$X19),"",$M19:$X19))</f>
        <v>#NUM!</v>
      </c>
      <c r="N28" s="12" t="e">
        <f ca="1"/>
        <v>#NUM!</v>
      </c>
      <c r="O28" s="12" t="e">
        <f ca="1"/>
        <v>#NUM!</v>
      </c>
      <c r="P28" s="12" t="e">
        <f ca="1"/>
        <v>#NUM!</v>
      </c>
      <c r="Q28" s="12" t="e">
        <f ca="1"/>
        <v>#NUM!</v>
      </c>
      <c r="R28" s="12" t="e">
        <f ca="1"/>
        <v>#NUM!</v>
      </c>
      <c r="S28" s="12" t="e">
        <f ca="1"/>
        <v>#NUM!</v>
      </c>
      <c r="T28" s="12" t="e">
        <f ca="1"/>
        <v>#NUM!</v>
      </c>
      <c r="U28" s="12" t="e">
        <f ca="1"/>
        <v>#NUM!</v>
      </c>
      <c r="V28" s="12" t="e">
        <f ca="1"/>
        <v>#NUM!</v>
      </c>
      <c r="W28" s="12" t="e">
        <f ca="1"/>
        <v>#NUM!</v>
      </c>
      <c r="X28" s="12" t="e">
        <f ca="1"/>
        <v>#NUM!</v>
      </c>
      <c r="Y28" s="14"/>
      <c r="Z28" s="14"/>
      <c r="AA28" s="14"/>
    </row>
    <row r="29" spans="1:27" x14ac:dyDescent="0.25">
      <c r="A29" s="19"/>
      <c r="K29" s="11"/>
      <c r="L29" s="15" t="str">
        <f>L9</f>
        <v>&lt;Xtra 1&gt;</v>
      </c>
      <c r="M29" s="12" t="e">
        <f t="array" ref="M29:X29" ca="1">MEDIAN(IF(ISNA($M20:$X20),"",$M20:$X20))</f>
        <v>#NUM!</v>
      </c>
      <c r="N29" s="12" t="e">
        <f ca="1"/>
        <v>#NUM!</v>
      </c>
      <c r="O29" s="12" t="e">
        <f ca="1"/>
        <v>#NUM!</v>
      </c>
      <c r="P29" s="12" t="e">
        <f ca="1"/>
        <v>#NUM!</v>
      </c>
      <c r="Q29" s="12" t="e">
        <f ca="1"/>
        <v>#NUM!</v>
      </c>
      <c r="R29" s="12" t="e">
        <f ca="1"/>
        <v>#NUM!</v>
      </c>
      <c r="S29" s="12" t="e">
        <f ca="1"/>
        <v>#NUM!</v>
      </c>
      <c r="T29" s="12" t="e">
        <f ca="1"/>
        <v>#NUM!</v>
      </c>
      <c r="U29" s="12" t="e">
        <f ca="1"/>
        <v>#NUM!</v>
      </c>
      <c r="V29" s="12" t="e">
        <f ca="1"/>
        <v>#NUM!</v>
      </c>
      <c r="W29" s="12" t="e">
        <f ca="1"/>
        <v>#NUM!</v>
      </c>
      <c r="X29" s="12" t="e">
        <f ca="1"/>
        <v>#NUM!</v>
      </c>
      <c r="Y29" s="14"/>
      <c r="Z29" s="14"/>
      <c r="AA29" s="14"/>
    </row>
    <row r="30" spans="1:27" x14ac:dyDescent="0.25">
      <c r="A30" s="19"/>
      <c r="K30" s="11"/>
      <c r="L30" s="15" t="str">
        <f t="shared" ref="L30:L31" si="9">L10</f>
        <v>&lt;Xtra 2&gt;</v>
      </c>
      <c r="M30" s="12" t="e">
        <f t="array" ref="M30:X30" ca="1">MEDIAN(IF(ISNA($M21:$X21),"",$M21:$X21))</f>
        <v>#NUM!</v>
      </c>
      <c r="N30" s="12" t="e">
        <f ca="1"/>
        <v>#NUM!</v>
      </c>
      <c r="O30" s="12" t="e">
        <f ca="1"/>
        <v>#NUM!</v>
      </c>
      <c r="P30" s="12" t="e">
        <f ca="1"/>
        <v>#NUM!</v>
      </c>
      <c r="Q30" s="12" t="e">
        <f ca="1"/>
        <v>#NUM!</v>
      </c>
      <c r="R30" s="12" t="e">
        <f ca="1"/>
        <v>#NUM!</v>
      </c>
      <c r="S30" s="12" t="e">
        <f ca="1"/>
        <v>#NUM!</v>
      </c>
      <c r="T30" s="12" t="e">
        <f ca="1"/>
        <v>#NUM!</v>
      </c>
      <c r="U30" s="12" t="e">
        <f ca="1"/>
        <v>#NUM!</v>
      </c>
      <c r="V30" s="12" t="e">
        <f ca="1"/>
        <v>#NUM!</v>
      </c>
      <c r="W30" s="12" t="e">
        <f ca="1"/>
        <v>#NUM!</v>
      </c>
      <c r="X30" s="12" t="e">
        <f ca="1"/>
        <v>#NUM!</v>
      </c>
      <c r="Y30" s="14"/>
      <c r="Z30" s="14"/>
      <c r="AA30" s="14"/>
    </row>
    <row r="31" spans="1:27" x14ac:dyDescent="0.25">
      <c r="A31" s="19"/>
      <c r="K31" s="11"/>
      <c r="L31" s="15" t="str">
        <f t="shared" si="9"/>
        <v>&lt;Xtra 3&gt;</v>
      </c>
      <c r="M31" s="12" t="e">
        <f t="array" ref="M31:X31" ca="1">MEDIAN(IF(ISNA($M22:$X22),"",$M22:$X22))</f>
        <v>#NUM!</v>
      </c>
      <c r="N31" s="12" t="e">
        <f ca="1"/>
        <v>#NUM!</v>
      </c>
      <c r="O31" s="12" t="e">
        <f ca="1"/>
        <v>#NUM!</v>
      </c>
      <c r="P31" s="12" t="e">
        <f ca="1"/>
        <v>#NUM!</v>
      </c>
      <c r="Q31" s="12" t="e">
        <f ca="1"/>
        <v>#NUM!</v>
      </c>
      <c r="R31" s="12" t="e">
        <f ca="1"/>
        <v>#NUM!</v>
      </c>
      <c r="S31" s="12" t="e">
        <f ca="1"/>
        <v>#NUM!</v>
      </c>
      <c r="T31" s="12" t="e">
        <f ca="1"/>
        <v>#NUM!</v>
      </c>
      <c r="U31" s="12" t="e">
        <f ca="1"/>
        <v>#NUM!</v>
      </c>
      <c r="V31" s="12" t="e">
        <f ca="1"/>
        <v>#NUM!</v>
      </c>
      <c r="W31" s="12" t="e">
        <f ca="1"/>
        <v>#NUM!</v>
      </c>
      <c r="X31" s="12" t="e">
        <f ca="1"/>
        <v>#NUM!</v>
      </c>
      <c r="Y31" s="14"/>
      <c r="Z31" s="14"/>
      <c r="AA31" s="14"/>
    </row>
    <row r="32" spans="1:27" x14ac:dyDescent="0.25">
      <c r="A32" s="19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4"/>
      <c r="Z32" s="14"/>
      <c r="AA32" s="14"/>
    </row>
    <row r="33" spans="1:27" x14ac:dyDescent="0.25">
      <c r="A33" s="19"/>
      <c r="K33" s="11"/>
      <c r="L33" s="11" t="s">
        <v>10</v>
      </c>
      <c r="M33" s="11">
        <f t="array" ref="M33:X33">K15*{1,1,1,1,1,1,1,1,1,1,1,1}</f>
        <v>0.95</v>
      </c>
      <c r="N33" s="11">
        <v>0.95</v>
      </c>
      <c r="O33" s="11">
        <v>0.95</v>
      </c>
      <c r="P33" s="11">
        <v>0.95</v>
      </c>
      <c r="Q33" s="11">
        <v>0.95</v>
      </c>
      <c r="R33" s="11">
        <v>0.95</v>
      </c>
      <c r="S33" s="11">
        <v>0.95</v>
      </c>
      <c r="T33" s="11">
        <v>0.95</v>
      </c>
      <c r="U33" s="11">
        <v>0.95</v>
      </c>
      <c r="V33" s="11">
        <v>0.95</v>
      </c>
      <c r="W33" s="11">
        <v>0.95</v>
      </c>
      <c r="X33" s="11">
        <v>0.95</v>
      </c>
      <c r="Y33" s="14"/>
      <c r="Z33" s="14"/>
      <c r="AA33" s="14"/>
    </row>
    <row r="34" spans="1:27" x14ac:dyDescent="0.25">
      <c r="A34" s="19"/>
      <c r="K34" s="11"/>
      <c r="L34" s="11" t="s">
        <v>11</v>
      </c>
      <c r="M34" s="11">
        <f t="array" ref="M34:X34">K16*{1,1,1,1,1,1,1,1,1,1,1,1}</f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4"/>
      <c r="Z34" s="14"/>
      <c r="AA34" s="14"/>
    </row>
    <row r="35" spans="1:27" x14ac:dyDescent="0.25">
      <c r="A35" s="19"/>
      <c r="K35" s="14"/>
      <c r="L35" s="11" t="s">
        <v>3</v>
      </c>
      <c r="M35" s="11">
        <f t="array" ref="M35:X35">K17*{1,1,1,1,1,1,1,1,1,1,1,1}</f>
        <v>0.95</v>
      </c>
      <c r="N35" s="11">
        <v>0.95</v>
      </c>
      <c r="O35" s="11">
        <v>0.95</v>
      </c>
      <c r="P35" s="11">
        <v>0.95</v>
      </c>
      <c r="Q35" s="11">
        <v>0.95</v>
      </c>
      <c r="R35" s="11">
        <v>0.95</v>
      </c>
      <c r="S35" s="11">
        <v>0.95</v>
      </c>
      <c r="T35" s="11">
        <v>0.95</v>
      </c>
      <c r="U35" s="11">
        <v>0.95</v>
      </c>
      <c r="V35" s="11">
        <v>0.95</v>
      </c>
      <c r="W35" s="11">
        <v>0.95</v>
      </c>
      <c r="X35" s="11">
        <v>0.95</v>
      </c>
      <c r="Y35" s="14"/>
      <c r="Z35" s="14"/>
      <c r="AA35" s="14"/>
    </row>
    <row r="36" spans="1:27" x14ac:dyDescent="0.25">
      <c r="A36" s="19"/>
      <c r="K36" s="14"/>
      <c r="L36" s="11" t="s">
        <v>4</v>
      </c>
      <c r="M36" s="11">
        <f t="array" ref="M36:X36">K18*{1,1,1,1,1,1,1,1,1,1,1,1}</f>
        <v>0.95</v>
      </c>
      <c r="N36" s="11">
        <v>0.95</v>
      </c>
      <c r="O36" s="11">
        <v>0.95</v>
      </c>
      <c r="P36" s="11">
        <v>0.95</v>
      </c>
      <c r="Q36" s="11">
        <v>0.95</v>
      </c>
      <c r="R36" s="11">
        <v>0.95</v>
      </c>
      <c r="S36" s="11">
        <v>0.95</v>
      </c>
      <c r="T36" s="11">
        <v>0.95</v>
      </c>
      <c r="U36" s="11">
        <v>0.95</v>
      </c>
      <c r="V36" s="11">
        <v>0.95</v>
      </c>
      <c r="W36" s="11">
        <v>0.95</v>
      </c>
      <c r="X36" s="11">
        <v>0.95</v>
      </c>
      <c r="Y36" s="14"/>
      <c r="Z36" s="14"/>
      <c r="AA36" s="14"/>
    </row>
    <row r="37" spans="1:27" x14ac:dyDescent="0.25">
      <c r="A37" s="19"/>
      <c r="K37" s="14"/>
      <c r="L37" s="11" t="s">
        <v>6</v>
      </c>
      <c r="M37" s="11">
        <f t="array" ref="M37:X37">K19*{1,1,1,1,1,1,1,1,1,1,1,1}</f>
        <v>0.95</v>
      </c>
      <c r="N37" s="11">
        <v>0.95</v>
      </c>
      <c r="O37" s="11">
        <v>0.95</v>
      </c>
      <c r="P37" s="11">
        <v>0.95</v>
      </c>
      <c r="Q37" s="11">
        <v>0.95</v>
      </c>
      <c r="R37" s="11">
        <v>0.95</v>
      </c>
      <c r="S37" s="11">
        <v>0.95</v>
      </c>
      <c r="T37" s="11">
        <v>0.95</v>
      </c>
      <c r="U37" s="11">
        <v>0.95</v>
      </c>
      <c r="V37" s="11">
        <v>0.95</v>
      </c>
      <c r="W37" s="11">
        <v>0.95</v>
      </c>
      <c r="X37" s="11">
        <v>0.95</v>
      </c>
      <c r="Y37" s="14"/>
      <c r="Z37" s="14"/>
      <c r="AA37" s="14"/>
    </row>
    <row r="38" spans="1:27" x14ac:dyDescent="0.25">
      <c r="A38" s="19"/>
      <c r="K38" s="14"/>
      <c r="L38" s="16" t="str">
        <f>L9</f>
        <v>&lt;Xtra 1&gt;</v>
      </c>
      <c r="M38" s="11">
        <f t="array" ref="M38:X38">K20*{1,1,1,1,1,1,1,1,1,1,1,1}</f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4"/>
      <c r="Z38" s="14"/>
      <c r="AA38" s="14"/>
    </row>
    <row r="39" spans="1:27" x14ac:dyDescent="0.25">
      <c r="A39" s="19"/>
      <c r="K39" s="14"/>
      <c r="L39" s="16" t="str">
        <f t="shared" ref="L39:L40" si="10">L10</f>
        <v>&lt;Xtra 2&gt;</v>
      </c>
      <c r="M39" s="11">
        <f t="array" ref="M39:X39">K21*{1,1,1,1,1,1,1,1,1,1,1,1}</f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4"/>
      <c r="Z39" s="14"/>
      <c r="AA39" s="14"/>
    </row>
    <row r="40" spans="1:27" x14ac:dyDescent="0.25">
      <c r="A40" s="19"/>
      <c r="K40" s="14"/>
      <c r="L40" s="16" t="str">
        <f t="shared" si="10"/>
        <v>&lt;Xtra 3&gt;</v>
      </c>
      <c r="M40" s="11">
        <f t="array" ref="M40:X40">K22*{1,1,1,1,1,1,1,1,1,1,1,1}</f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4"/>
      <c r="Z40" s="14"/>
      <c r="AA40" s="14"/>
    </row>
    <row r="41" spans="1:27" x14ac:dyDescent="0.25">
      <c r="A41" s="1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5">
      <c r="A42" s="1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x14ac:dyDescent="0.25">
      <c r="A43" s="1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x14ac:dyDescent="0.25">
      <c r="A44" s="1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x14ac:dyDescent="0.25">
      <c r="A45" s="19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x14ac:dyDescent="0.25">
      <c r="A46" s="1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x14ac:dyDescent="0.25">
      <c r="A47" s="1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x14ac:dyDescent="0.25">
      <c r="A48" s="1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x14ac:dyDescent="0.25">
      <c r="A49" s="19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x14ac:dyDescent="0.25">
      <c r="A50" s="1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x14ac:dyDescent="0.25">
      <c r="A51" s="1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x14ac:dyDescent="0.25">
      <c r="A52" s="19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25">
      <c r="A53" s="19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x14ac:dyDescent="0.25">
      <c r="A54" s="19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x14ac:dyDescent="0.25">
      <c r="A55" s="19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x14ac:dyDescent="0.25">
      <c r="A56" s="19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x14ac:dyDescent="0.25">
      <c r="A57" s="19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x14ac:dyDescent="0.25">
      <c r="A58" s="19"/>
    </row>
    <row r="59" spans="1:27" x14ac:dyDescent="0.25">
      <c r="A59" s="19"/>
    </row>
    <row r="60" spans="1:27" x14ac:dyDescent="0.25">
      <c r="A60" s="19"/>
    </row>
    <row r="61" spans="1:27" x14ac:dyDescent="0.25">
      <c r="A61" s="19"/>
    </row>
    <row r="62" spans="1:27" x14ac:dyDescent="0.25">
      <c r="A62" s="19"/>
    </row>
    <row r="63" spans="1:27" x14ac:dyDescent="0.25">
      <c r="A63" s="19"/>
    </row>
    <row r="64" spans="1:27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</sheetData>
  <sheetProtection sheet="1" objects="1" scenarios="1"/>
  <sortState ref="A2:I98">
    <sortCondition ref="A62"/>
  </sortState>
  <conditionalFormatting sqref="M15:X18">
    <cfRule type="expression" dxfId="2" priority="5">
      <formula>ISNA(M15)</formula>
    </cfRule>
  </conditionalFormatting>
  <conditionalFormatting sqref="M19:X22">
    <cfRule type="expression" dxfId="1" priority="3">
      <formula>ISNA(M19)</formula>
    </cfRule>
  </conditionalFormatting>
  <conditionalFormatting sqref="G1:I1">
    <cfRule type="containsText" dxfId="0" priority="1" operator="containsText" text="&lt;Xtra ">
      <formula>NOT(ISERROR(SEARCH("&lt;Xtra ",G1)))</formula>
    </cfRule>
  </conditionalFormatting>
  <dataValidations count="3">
    <dataValidation type="list" allowBlank="1" showInputMessage="1" showErrorMessage="1" errorTitle="Invalid Entry" error="Please enter 'Y' or 'N'" sqref="B102:I1048576">
      <formula1>"Y,N,y,n"</formula1>
    </dataValidation>
    <dataValidation type="list" allowBlank="1" showDropDown="1" showInputMessage="1" showErrorMessage="1" errorTitle="Invalid Entry" error="Please enter 'Y' or 'N'" sqref="B2:I101">
      <formula1>"Y,N,y,n"</formula1>
    </dataValidation>
    <dataValidation type="date" operator="greaterThanOrEqual" allowBlank="1" showInputMessage="1" showErrorMessage="1" sqref="A2:A1048576">
      <formula1>40179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2"/>
  <sheetViews>
    <sheetView showGridLines="0" tabSelected="1" topLeftCell="A115" workbookViewId="0">
      <selection activeCell="Q19" sqref="Q19"/>
    </sheetView>
  </sheetViews>
  <sheetFormatPr defaultRowHeight="21" x14ac:dyDescent="0.35"/>
  <cols>
    <col min="1" max="1" width="3" customWidth="1"/>
    <col min="2" max="2" width="9.140625" style="20"/>
  </cols>
  <sheetData>
    <row r="2" spans="2:2" x14ac:dyDescent="0.35">
      <c r="B2" s="20" t="s">
        <v>17</v>
      </c>
    </row>
    <row r="3" spans="2:2" ht="10.5" customHeight="1" x14ac:dyDescent="0.35"/>
    <row r="25" spans="2:2" x14ac:dyDescent="0.35">
      <c r="B25" s="20" t="s">
        <v>18</v>
      </c>
    </row>
    <row r="40" spans="2:2" x14ac:dyDescent="0.35">
      <c r="B40" s="20" t="s">
        <v>19</v>
      </c>
    </row>
    <row r="59" spans="2:2" x14ac:dyDescent="0.35">
      <c r="B59" s="20" t="s">
        <v>20</v>
      </c>
    </row>
    <row r="72" spans="2:2" x14ac:dyDescent="0.35">
      <c r="B72" s="20" t="s">
        <v>21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7" workbookViewId="0">
      <selection activeCell="M34" sqref="M34"/>
    </sheetView>
  </sheetViews>
  <sheetFormatPr defaultRowHeight="15" x14ac:dyDescent="0.25"/>
  <cols>
    <col min="1" max="1" width="2.7109375" customWidth="1"/>
  </cols>
  <sheetData/>
  <sheetProtection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69a36c-fbc1-4215-9863-9f72251ce9db" ContentTypeId="0x010100AA622F91534EE74E9F58E552B71089E6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HI Document" ma:contentTypeID="0x010100AA622F91534EE74E9F58E552B71089E600FD05B2F144C44B479B3A98C43CAA587B" ma:contentTypeVersion="16" ma:contentTypeDescription="" ma:contentTypeScope="" ma:versionID="04de219ecc2b52df87a2dad9b030ebfc">
  <xsd:schema xmlns:xsd="http://www.w3.org/2001/XMLSchema" xmlns:xs="http://www.w3.org/2001/XMLSchema" xmlns:p="http://schemas.microsoft.com/office/2006/metadata/properties" xmlns:ns3="6fa4cbc8-29a0-41d3-bdeb-dc5e2195ba63" xmlns:ns4="2548afc6-47a8-4979-8da0-18572b052e45" targetNamespace="http://schemas.microsoft.com/office/2006/metadata/properties" ma:root="true" ma:fieldsID="b8495c6186a7f9e26e110c62e5fe3446" ns3:_="" ns4:_="">
    <xsd:import namespace="6fa4cbc8-29a0-41d3-bdeb-dc5e2195ba63"/>
    <xsd:import namespace="2548afc6-47a8-4979-8da0-18572b052e45"/>
    <xsd:element name="properties">
      <xsd:complexType>
        <xsd:sequence>
          <xsd:element name="documentManagement">
            <xsd:complexType>
              <xsd:all>
                <xsd:element ref="ns3:IHI_x0020_Content_x0020_TypeTaxHTField0" minOccurs="0"/>
                <xsd:element ref="ns3:TaxCatchAll" minOccurs="0"/>
                <xsd:element ref="ns3:TaxCatchAllLabel" minOccurs="0"/>
                <xsd:element ref="ns3:IHI_x0020_OfferingTaxHTField0" minOccurs="0"/>
                <xsd:element ref="ns3:IHI_x0020_TopicTaxHTField0" minOccurs="0"/>
                <xsd:element ref="ns3:User_x0020_Contributed_x0020_Content" minOccurs="0"/>
                <xsd:element ref="ns4:IHI_x0020_Care_x0020_SettingTaxHTField0" minOccurs="0"/>
                <xsd:element ref="ns4:IHI_x0020_Role_x0020_or_x0020_ProfessionTaxHTField0" minOccurs="0"/>
                <xsd:element ref="ns4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4cbc8-29a0-41d3-bdeb-dc5e2195ba63" elementFormDefault="qualified">
    <xsd:import namespace="http://schemas.microsoft.com/office/2006/documentManagement/types"/>
    <xsd:import namespace="http://schemas.microsoft.com/office/infopath/2007/PartnerControls"/>
    <xsd:element name="IHI_x0020_Content_x0020_TypeTaxHTField0" ma:index="8" nillable="true" ma:taxonomy="true" ma:internalName="IHI_x0020_Content_x0020_TypeTaxHTField0" ma:taxonomyFieldName="IHI_x0020_Content_x0020_Type" ma:displayName="IHI Content Type" ma:readOnly="true" ma:default="" ma:fieldId="{209a305e-1406-47ee-94e7-fd62f126f2fc}" ma:sspId="d169a36c-fbc1-4215-9863-9f72251ce9db" ma:termSetId="762e0b78-27e4-4ee1-b1c0-63fd159aba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a989ef54-d924-4b34-8121-3b8c068b4a70}" ma:internalName="TaxCatchAll" ma:showField="CatchAllData" ma:web="b071ca06-9f65-4458-8465-7801efb05c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a989ef54-d924-4b34-8121-3b8c068b4a70}" ma:internalName="TaxCatchAllLabel" ma:readOnly="true" ma:showField="CatchAllDataLabel" ma:web="b071ca06-9f65-4458-8465-7801efb05c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HI_x0020_OfferingTaxHTField0" ma:index="12" nillable="true" ma:taxonomy="true" ma:internalName="IHI_x0020_OfferingTaxHTField0" ma:taxonomyFieldName="IHI_x0020_Offering" ma:displayName="IHI Offering" ma:readOnly="true" ma:default="" ma:fieldId="{fdafdf93-da0d-4618-a4e1-b29027c2b49e}" ma:taxonomyMulti="true" ma:sspId="d169a36c-fbc1-4215-9863-9f72251ce9db" ma:termSetId="256e1a2e-95c3-49c3-bc84-a5b7f6696b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HI_x0020_TopicTaxHTField0" ma:index="14" nillable="true" ma:taxonomy="true" ma:internalName="IHI_x0020_TopicTaxHTField0" ma:taxonomyFieldName="IHI_x0020_Topic" ma:displayName="IHI Topic" ma:readOnly="true" ma:default="" ma:fieldId="{a711d02d-14c3-460f-a62d-b1448679a4af}" ma:taxonomyMulti="true" ma:sspId="d169a36c-fbc1-4215-9863-9f72251ce9db" ma:termSetId="c64ef513-54ba-4e17-b560-51fa11987c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ser_x0020_Contributed_x0020_Content" ma:index="16" nillable="true" ma:displayName="User Contributed Content" ma:default="0" ma:internalName="User_x0020_Contributed_x0020_Conten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8afc6-47a8-4979-8da0-18572b052e45" elementFormDefault="qualified">
    <xsd:import namespace="http://schemas.microsoft.com/office/2006/documentManagement/types"/>
    <xsd:import namespace="http://schemas.microsoft.com/office/infopath/2007/PartnerControls"/>
    <xsd:element name="IHI_x0020_Care_x0020_SettingTaxHTField0" ma:index="17" nillable="true" ma:taxonomy="true" ma:internalName="IHI_x0020_Care_x0020_SettingTaxHTField0" ma:taxonomyFieldName="IHI_x0020_Care_x0020_Setting" ma:displayName="IHI Care Setting" ma:readOnly="true" ma:default="" ma:fieldId="{1977b658-5327-457b-bd31-bf220ce4a008}" ma:taxonomyMulti="true" ma:sspId="d169a36c-fbc1-4215-9863-9f72251ce9db" ma:termSetId="2ad9ad02-dfc4-4285-830d-fc5e6f8091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HI_x0020_Role_x0020_or_x0020_ProfessionTaxHTField0" ma:index="19" nillable="true" ma:taxonomy="true" ma:internalName="IHI_x0020_Role_x0020_or_x0020_ProfessionTaxHTField0" ma:taxonomyFieldName="IHI_x0020_Role_x0020_or_x0020_Profession" ma:displayName="IHI Role or Profession" ma:readOnly="true" ma:default="" ma:fieldId="{900742f5-cbb8-4ad0-bc31-0e414e6a7217}" ma:taxonomyMulti="true" ma:sspId="d169a36c-fbc1-4215-9863-9f72251ce9db" ma:termSetId="8c843d3f-ec99-47e6-91b1-69af59d0103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ortOrder" ma:index="21" nillable="true" ma:displayName="SortOrder" ma:default="01" ma:description="Sort order of the featured stories to show in the rotating content." ma:format="Dropdown" ma:internalName="SortOrd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2548afc6-47a8-4979-8da0-18572b052e45">01</SortOrder>
    <TaxCatchAll xmlns="6fa4cbc8-29a0-41d3-bdeb-dc5e2195ba63">
      <Value>39</Value>
      <Value>3</Value>
      <Value>245</Value>
    </TaxCatchAll>
    <IHI_x0020_Role_x0020_or_x0020_ProfessionTaxHTField0 xmlns="2548afc6-47a8-4979-8da0-18572b052e45">
      <Terms xmlns="http://schemas.microsoft.com/office/infopath/2007/PartnerControls"/>
    </IHI_x0020_Role_x0020_or_x0020_ProfessionTaxHTField0>
    <IHI_x0020_Care_x0020_SettingTaxHTField0 xmlns="2548afc6-47a8-4979-8da0-18572b052e45">
      <Terms xmlns="http://schemas.microsoft.com/office/infopath/2007/PartnerControls"/>
    </IHI_x0020_Care_x0020_SettingTaxHTField0>
    <IHI_x0020_Content_x0020_TypeTaxHTField0 xmlns="6fa4cbc8-29a0-41d3-bdeb-dc5e2195ba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Tools</TermName>
          <TermId xmlns="http://schemas.microsoft.com/office/infopath/2007/PartnerControls">038f90e0-a18e-4460-a5ea-d29ae9817b3b</TermId>
        </TermInfo>
      </Terms>
    </IHI_x0020_Content_x0020_TypeTaxHTField0>
    <IHI_x0020_TopicTaxHTField0 xmlns="6fa4cbc8-29a0-41d3-bdeb-dc5e2195ba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Surgical Infection Prevention - SCIP, SSI, other</TermName>
          <TermId xmlns="http://schemas.microsoft.com/office/infopath/2007/PartnerControls">a915bf4a-6234-48c4-9f74-6ea93a1f1e87</TermId>
        </TermInfo>
      </Terms>
    </IHI_x0020_TopicTaxHTField0>
    <IHI_x0020_OfferingTaxHTField0 xmlns="6fa4cbc8-29a0-41d3-bdeb-dc5e2195ba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JOINTS</TermName>
          <TermId xmlns="http://schemas.microsoft.com/office/infopath/2007/PartnerControls">e8076862-12fa-4316-8b84-cd2f9f388041</TermId>
        </TermInfo>
      </Terms>
    </IHI_x0020_OfferingTaxHTField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05844-D804-4437-9BC8-867010FABAD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6AD0BD3-8834-4666-AFC7-789CF5AC9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4cbc8-29a0-41d3-bdeb-dc5e2195ba63"/>
    <ds:schemaRef ds:uri="2548afc6-47a8-4979-8da0-18572b052e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93DB2C-925A-4A6E-9775-1B35BAD814A9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fa4cbc8-29a0-41d3-bdeb-dc5e2195ba63"/>
    <ds:schemaRef ds:uri="2548afc6-47a8-4979-8da0-18572b052e45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71C8015-1870-4605-928B-7699384F6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Joint_Track</vt:lpstr>
      <vt:lpstr>Sheet2</vt:lpstr>
      <vt:lpstr>Sheet3</vt:lpstr>
      <vt:lpstr>Notes</vt:lpstr>
      <vt:lpstr>Intervention Measures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Prevent SSI for Hip and Knee Arthroplasty: Data Tracker Worksheet</dc:title>
  <dc:creator>Richard</dc:creator>
  <cp:lastModifiedBy>Sabrina Rodak</cp:lastModifiedBy>
  <cp:lastPrinted>2012-02-11T18:57:10Z</cp:lastPrinted>
  <dcterms:created xsi:type="dcterms:W3CDTF">2012-02-07T20:20:20Z</dcterms:created>
  <dcterms:modified xsi:type="dcterms:W3CDTF">2012-12-12T23:13:01Z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0x010100AA622F91534EE74E9F58E552B71089E600FD05B2F144C44B479B3A98C43CAA587B</vt:lpwstr>
  </property>
  <property fmtid="{D5CDD505-2E9C-101B-9397-08002B2CF9AE}" pid="3" name="IHI Content Type">
    <vt:lpwstr>3;#Tools|038f90e0-a18e-4460-a5ea-d29ae9817b3b</vt:lpwstr>
  </property>
  <property fmtid="{D5CDD505-2E9C-101B-9397-08002B2CF9AE}" pid="4" name="IHI Role or Profession">
    <vt:lpwstr/>
  </property>
  <property fmtid="{D5CDD505-2E9C-101B-9397-08002B2CF9AE}" pid="5" name="IHI Topic">
    <vt:lpwstr>39;#Surgical Infection Prevention - SCIP, SSI, other|a915bf4a-6234-48c4-9f74-6ea93a1f1e87</vt:lpwstr>
  </property>
  <property fmtid="{D5CDD505-2E9C-101B-9397-08002B2CF9AE}" pid="6" name="IHI Care Setting">
    <vt:lpwstr/>
  </property>
  <property fmtid="{D5CDD505-2E9C-101B-9397-08002B2CF9AE}" pid="7" name="IHI Offering">
    <vt:lpwstr>245;#Project JOINTS|e8076862-12fa-4316-8b84-cd2f9f388041</vt:lpwstr>
  </property>
</Properties>
</file>